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7235" windowHeight="9270" firstSheet="5" activeTab="14"/>
  </bookViews>
  <sheets>
    <sheet name="W1" sheetId="1" r:id="rId1"/>
    <sheet name="W2" sheetId="3" r:id="rId2"/>
    <sheet name="W3" sheetId="4" r:id="rId3"/>
    <sheet name="W4" sheetId="5" r:id="rId4"/>
    <sheet name="W5" sheetId="6" r:id="rId5"/>
    <sheet name="W6" sheetId="7" r:id="rId6"/>
    <sheet name="W7" sheetId="8" r:id="rId7"/>
    <sheet name="W8" sheetId="9" r:id="rId8"/>
    <sheet name="W9" sheetId="10" r:id="rId9"/>
    <sheet name="W10" sheetId="11" r:id="rId10"/>
    <sheet name="W11" sheetId="12" r:id="rId11"/>
    <sheet name="W12" sheetId="13" r:id="rId12"/>
    <sheet name="W13" sheetId="14" r:id="rId13"/>
    <sheet name="W14" sheetId="15" r:id="rId14"/>
    <sheet name="B" sheetId="16" r:id="rId15"/>
    <sheet name="Sheet1" sheetId="17" r:id="rId16"/>
  </sheets>
  <definedNames>
    <definedName name="solver_adj" localSheetId="14" hidden="1">B!$B$35:$AJ$35</definedName>
    <definedName name="solver_cvg" localSheetId="14" hidden="1">0.0001</definedName>
    <definedName name="solver_drv" localSheetId="14" hidden="1">1</definedName>
    <definedName name="solver_eng" localSheetId="14" hidden="1">1</definedName>
    <definedName name="solver_est" localSheetId="14" hidden="1">1</definedName>
    <definedName name="solver_itr" localSheetId="14" hidden="1">2147483647</definedName>
    <definedName name="solver_mip" localSheetId="14" hidden="1">2147483647</definedName>
    <definedName name="solver_mni" localSheetId="14" hidden="1">30</definedName>
    <definedName name="solver_mrt" localSheetId="14" hidden="1">0.075</definedName>
    <definedName name="solver_msl" localSheetId="14" hidden="1">2</definedName>
    <definedName name="solver_neg" localSheetId="14" hidden="1">1</definedName>
    <definedName name="solver_nod" localSheetId="14" hidden="1">2147483647</definedName>
    <definedName name="solver_num" localSheetId="14" hidden="1">0</definedName>
    <definedName name="solver_nwt" localSheetId="14" hidden="1">1</definedName>
    <definedName name="solver_opt" localSheetId="14" hidden="1">B!$AT$9</definedName>
    <definedName name="solver_pre" localSheetId="14" hidden="1">0.000001</definedName>
    <definedName name="solver_rbv" localSheetId="14" hidden="1">1</definedName>
    <definedName name="solver_rlx" localSheetId="14" hidden="1">2</definedName>
    <definedName name="solver_rsd" localSheetId="14" hidden="1">0</definedName>
    <definedName name="solver_scl" localSheetId="14" hidden="1">1</definedName>
    <definedName name="solver_sho" localSheetId="14" hidden="1">2</definedName>
    <definedName name="solver_ssz" localSheetId="14" hidden="1">100</definedName>
    <definedName name="solver_tim" localSheetId="14" hidden="1">2147483647</definedName>
    <definedName name="solver_tol" localSheetId="14" hidden="1">0.01</definedName>
    <definedName name="solver_typ" localSheetId="14" hidden="1">2</definedName>
    <definedName name="solver_val" localSheetId="14" hidden="1">0</definedName>
    <definedName name="solver_ver" localSheetId="14" hidden="1">3</definedName>
  </definedNames>
  <calcPr calcId="145621"/>
</workbook>
</file>

<file path=xl/calcChain.xml><?xml version="1.0" encoding="utf-8"?>
<calcChain xmlns="http://schemas.openxmlformats.org/spreadsheetml/2006/main">
  <c r="AV26" i="16" l="1"/>
  <c r="U74" i="16" l="1"/>
  <c r="V74" i="16"/>
  <c r="W74" i="16"/>
  <c r="X74" i="16"/>
  <c r="Y74" i="16"/>
  <c r="Z74" i="16"/>
  <c r="AA74" i="16"/>
  <c r="AB74" i="16"/>
  <c r="AC74" i="16"/>
  <c r="AD74" i="16"/>
  <c r="AE74" i="16"/>
  <c r="AF74" i="16"/>
  <c r="AG74" i="16"/>
  <c r="AH74" i="16"/>
  <c r="AI74" i="16"/>
  <c r="AJ74" i="16"/>
  <c r="U75" i="16"/>
  <c r="V75" i="16"/>
  <c r="W75" i="16"/>
  <c r="X75" i="16"/>
  <c r="Y75" i="16"/>
  <c r="Z75" i="16"/>
  <c r="AA75" i="16"/>
  <c r="AB75" i="16"/>
  <c r="AC75" i="16"/>
  <c r="AD75" i="16"/>
  <c r="AE75" i="16"/>
  <c r="AF75" i="16"/>
  <c r="AG75" i="16"/>
  <c r="AH75" i="16"/>
  <c r="AI75" i="16"/>
  <c r="AJ75" i="16"/>
  <c r="U76" i="16"/>
  <c r="V76" i="16"/>
  <c r="W76" i="16"/>
  <c r="X76" i="16"/>
  <c r="Y76" i="16"/>
  <c r="Z76" i="16"/>
  <c r="AA76" i="16"/>
  <c r="AB76" i="16"/>
  <c r="AC76" i="16"/>
  <c r="AD76" i="16"/>
  <c r="AE76" i="16"/>
  <c r="AF76" i="16"/>
  <c r="AG76" i="16"/>
  <c r="AH76" i="16"/>
  <c r="AI76" i="16"/>
  <c r="AJ76" i="16"/>
  <c r="U77" i="16"/>
  <c r="V77" i="16"/>
  <c r="W77" i="16"/>
  <c r="X77" i="16"/>
  <c r="Y77" i="16"/>
  <c r="Z77" i="16"/>
  <c r="AA77" i="16"/>
  <c r="AB77" i="16"/>
  <c r="AC77" i="16"/>
  <c r="AD77" i="16"/>
  <c r="AE77" i="16"/>
  <c r="AF77" i="16"/>
  <c r="AG77" i="16"/>
  <c r="AH77" i="16"/>
  <c r="AI77" i="16"/>
  <c r="AJ77" i="16"/>
  <c r="U78" i="16"/>
  <c r="V78" i="16"/>
  <c r="W78" i="16"/>
  <c r="X78" i="16"/>
  <c r="Y78" i="16"/>
  <c r="Z78" i="16"/>
  <c r="AA78" i="16"/>
  <c r="AB78" i="16"/>
  <c r="AC78" i="16"/>
  <c r="AD78" i="16"/>
  <c r="AE78" i="16"/>
  <c r="AF78" i="16"/>
  <c r="AG78" i="16"/>
  <c r="AH78" i="16"/>
  <c r="AI78" i="16"/>
  <c r="AJ78" i="16"/>
  <c r="U79" i="16"/>
  <c r="V79" i="16"/>
  <c r="W79" i="16"/>
  <c r="X79" i="16"/>
  <c r="Y79" i="16"/>
  <c r="Z79" i="16"/>
  <c r="AA79" i="16"/>
  <c r="AB79" i="16"/>
  <c r="AC79" i="16"/>
  <c r="AD79" i="16"/>
  <c r="AE79" i="16"/>
  <c r="AF79" i="16"/>
  <c r="AG79" i="16"/>
  <c r="AH79" i="16"/>
  <c r="AI79" i="16"/>
  <c r="AJ79" i="16"/>
  <c r="U80" i="16"/>
  <c r="V80" i="16"/>
  <c r="W80" i="16"/>
  <c r="X80" i="16"/>
  <c r="Y80" i="16"/>
  <c r="Z80" i="16"/>
  <c r="AA80" i="16"/>
  <c r="AB80" i="16"/>
  <c r="AC80" i="16"/>
  <c r="AD80" i="16"/>
  <c r="AE80" i="16"/>
  <c r="AF80" i="16"/>
  <c r="AG80" i="16"/>
  <c r="AH80" i="16"/>
  <c r="AI80" i="16"/>
  <c r="AJ80" i="16"/>
  <c r="U81" i="16"/>
  <c r="V81" i="16"/>
  <c r="W81" i="16"/>
  <c r="X81" i="16"/>
  <c r="Y81" i="16"/>
  <c r="Z81" i="16"/>
  <c r="AA81" i="16"/>
  <c r="AB81" i="16"/>
  <c r="AC81" i="16"/>
  <c r="AD81" i="16"/>
  <c r="AE81" i="16"/>
  <c r="AF81" i="16"/>
  <c r="AG81" i="16"/>
  <c r="AH81" i="16"/>
  <c r="AI81" i="16"/>
  <c r="AJ81" i="16"/>
  <c r="U82" i="16"/>
  <c r="V82" i="16"/>
  <c r="W82" i="16"/>
  <c r="X82" i="16"/>
  <c r="Y82" i="16"/>
  <c r="Z82" i="16"/>
  <c r="AA82" i="16"/>
  <c r="AB82" i="16"/>
  <c r="AC82" i="16"/>
  <c r="AD82" i="16"/>
  <c r="AE82" i="16"/>
  <c r="AF82" i="16"/>
  <c r="AG82" i="16"/>
  <c r="AH82" i="16"/>
  <c r="AI82" i="16"/>
  <c r="AJ82" i="16"/>
  <c r="U83" i="16"/>
  <c r="V83" i="16"/>
  <c r="W83" i="16"/>
  <c r="X83" i="16"/>
  <c r="Y83" i="16"/>
  <c r="Z83" i="16"/>
  <c r="AA83" i="16"/>
  <c r="AB83" i="16"/>
  <c r="AC83" i="16"/>
  <c r="AD83" i="16"/>
  <c r="AE83" i="16"/>
  <c r="AF83" i="16"/>
  <c r="AG83" i="16"/>
  <c r="AH83" i="16"/>
  <c r="AI83" i="16"/>
  <c r="AJ83" i="16"/>
  <c r="U84" i="16"/>
  <c r="V84" i="16"/>
  <c r="W84" i="16"/>
  <c r="X84" i="16"/>
  <c r="Y84" i="16"/>
  <c r="Z84" i="16"/>
  <c r="AA84" i="16"/>
  <c r="AB84" i="16"/>
  <c r="AC84" i="16"/>
  <c r="AD84" i="16"/>
  <c r="AE84" i="16"/>
  <c r="AF84" i="16"/>
  <c r="AG84" i="16"/>
  <c r="AH84" i="16"/>
  <c r="AI84" i="16"/>
  <c r="AJ84" i="16"/>
  <c r="U85" i="16"/>
  <c r="V85" i="16"/>
  <c r="W85" i="16"/>
  <c r="X85" i="16"/>
  <c r="Y85" i="16"/>
  <c r="Z85" i="16"/>
  <c r="AA85" i="16"/>
  <c r="AB85" i="16"/>
  <c r="AC85" i="16"/>
  <c r="AD85" i="16"/>
  <c r="AE85" i="16"/>
  <c r="AF85" i="16"/>
  <c r="AG85" i="16"/>
  <c r="AH85" i="16"/>
  <c r="AI85" i="16"/>
  <c r="AJ85" i="16"/>
  <c r="U86" i="16"/>
  <c r="V86" i="16"/>
  <c r="W86" i="16"/>
  <c r="X86" i="16"/>
  <c r="Y86" i="16"/>
  <c r="Z86" i="16"/>
  <c r="AA86" i="16"/>
  <c r="AB86" i="16"/>
  <c r="AC86" i="16"/>
  <c r="AD86" i="16"/>
  <c r="AE86" i="16"/>
  <c r="AF86" i="16"/>
  <c r="AG86" i="16"/>
  <c r="AH86" i="16"/>
  <c r="AI86" i="16"/>
  <c r="AJ86" i="16"/>
  <c r="U87" i="16"/>
  <c r="V87" i="16"/>
  <c r="W87" i="16"/>
  <c r="X87" i="16"/>
  <c r="Y87" i="16"/>
  <c r="Z87" i="16"/>
  <c r="AA87" i="16"/>
  <c r="AB87" i="16"/>
  <c r="AC87" i="16"/>
  <c r="AD87" i="16"/>
  <c r="AE87" i="16"/>
  <c r="AF87" i="16"/>
  <c r="AG87" i="16"/>
  <c r="AH87" i="16"/>
  <c r="AI87" i="16"/>
  <c r="AJ87" i="16"/>
  <c r="U88" i="16"/>
  <c r="V88" i="16"/>
  <c r="W88" i="16"/>
  <c r="X88" i="16"/>
  <c r="Y88" i="16"/>
  <c r="Z88" i="16"/>
  <c r="AA88" i="16"/>
  <c r="AB88" i="16"/>
  <c r="AC88" i="16"/>
  <c r="AD88" i="16"/>
  <c r="AE88" i="16"/>
  <c r="AF88" i="16"/>
  <c r="AG88" i="16"/>
  <c r="AH88" i="16"/>
  <c r="AI88" i="16"/>
  <c r="AJ88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AJ89" i="16"/>
  <c r="U90" i="16"/>
  <c r="V90" i="16"/>
  <c r="W90" i="16"/>
  <c r="X90" i="16"/>
  <c r="Y90" i="16"/>
  <c r="Z90" i="16"/>
  <c r="AA90" i="16"/>
  <c r="AB90" i="16"/>
  <c r="AC90" i="16"/>
  <c r="AD90" i="16"/>
  <c r="AE90" i="16"/>
  <c r="AF90" i="16"/>
  <c r="AG90" i="16"/>
  <c r="AH90" i="16"/>
  <c r="AI90" i="16"/>
  <c r="AJ90" i="16"/>
  <c r="U91" i="16"/>
  <c r="V91" i="16"/>
  <c r="W91" i="16"/>
  <c r="X91" i="16"/>
  <c r="Y91" i="16"/>
  <c r="Z91" i="16"/>
  <c r="AA91" i="16"/>
  <c r="AB91" i="16"/>
  <c r="AC91" i="16"/>
  <c r="AD91" i="16"/>
  <c r="AE91" i="16"/>
  <c r="AF91" i="16"/>
  <c r="AG91" i="16"/>
  <c r="AH91" i="16"/>
  <c r="AI91" i="16"/>
  <c r="AJ91" i="16"/>
  <c r="U92" i="16"/>
  <c r="V92" i="16"/>
  <c r="W92" i="16"/>
  <c r="X92" i="16"/>
  <c r="Y92" i="16"/>
  <c r="Z92" i="16"/>
  <c r="AA92" i="16"/>
  <c r="AB92" i="16"/>
  <c r="AC92" i="16"/>
  <c r="AD92" i="16"/>
  <c r="AE92" i="16"/>
  <c r="AF92" i="16"/>
  <c r="AG92" i="16"/>
  <c r="AH92" i="16"/>
  <c r="AI92" i="16"/>
  <c r="AJ92" i="16"/>
  <c r="L74" i="16"/>
  <c r="M74" i="16"/>
  <c r="N74" i="16"/>
  <c r="O74" i="16"/>
  <c r="R74" i="16"/>
  <c r="S74" i="16"/>
  <c r="T74" i="16"/>
  <c r="L75" i="16"/>
  <c r="M75" i="16"/>
  <c r="N75" i="16"/>
  <c r="O75" i="16"/>
  <c r="R75" i="16"/>
  <c r="S75" i="16"/>
  <c r="T75" i="16"/>
  <c r="K76" i="16"/>
  <c r="N76" i="16"/>
  <c r="O76" i="16"/>
  <c r="P76" i="16"/>
  <c r="S76" i="16"/>
  <c r="T76" i="16"/>
  <c r="J77" i="16"/>
  <c r="L77" i="16"/>
  <c r="M77" i="16"/>
  <c r="N77" i="16"/>
  <c r="O77" i="16"/>
  <c r="R77" i="16"/>
  <c r="S77" i="16"/>
  <c r="T77" i="16"/>
  <c r="J78" i="16"/>
  <c r="K78" i="16"/>
  <c r="L78" i="16"/>
  <c r="M78" i="16"/>
  <c r="N78" i="16"/>
  <c r="O78" i="16"/>
  <c r="R78" i="16"/>
  <c r="S78" i="16"/>
  <c r="T78" i="16"/>
  <c r="J79" i="16"/>
  <c r="M79" i="16"/>
  <c r="O79" i="16"/>
  <c r="Q79" i="16"/>
  <c r="R79" i="16"/>
  <c r="S79" i="16"/>
  <c r="T79" i="16"/>
  <c r="J80" i="16"/>
  <c r="M80" i="16"/>
  <c r="O80" i="16"/>
  <c r="P80" i="16"/>
  <c r="Q80" i="16"/>
  <c r="R80" i="16"/>
  <c r="M81" i="16"/>
  <c r="N81" i="16"/>
  <c r="O81" i="16"/>
  <c r="R81" i="16"/>
  <c r="S81" i="16"/>
  <c r="J82" i="16"/>
  <c r="K82" i="16"/>
  <c r="L82" i="16"/>
  <c r="M82" i="16"/>
  <c r="O82" i="16"/>
  <c r="Q82" i="16"/>
  <c r="R82" i="16"/>
  <c r="S82" i="16"/>
  <c r="J83" i="16"/>
  <c r="K83" i="16"/>
  <c r="L83" i="16"/>
  <c r="O83" i="16"/>
  <c r="P83" i="16"/>
  <c r="R83" i="16"/>
  <c r="S83" i="16"/>
  <c r="T83" i="16"/>
  <c r="J84" i="16"/>
  <c r="K84" i="16"/>
  <c r="M84" i="16"/>
  <c r="O84" i="16"/>
  <c r="Q84" i="16"/>
  <c r="R84" i="16"/>
  <c r="S84" i="16"/>
  <c r="T84" i="16"/>
  <c r="J85" i="16"/>
  <c r="K85" i="16"/>
  <c r="M85" i="16"/>
  <c r="O85" i="16"/>
  <c r="Q85" i="16"/>
  <c r="R85" i="16"/>
  <c r="S85" i="16"/>
  <c r="T85" i="16"/>
  <c r="J86" i="16"/>
  <c r="K86" i="16"/>
  <c r="M86" i="16"/>
  <c r="O86" i="16"/>
  <c r="R86" i="16"/>
  <c r="S86" i="16"/>
  <c r="T86" i="16"/>
  <c r="M87" i="16"/>
  <c r="N87" i="16"/>
  <c r="O87" i="16"/>
  <c r="Q87" i="16"/>
  <c r="T87" i="16"/>
  <c r="J88" i="16"/>
  <c r="K88" i="16"/>
  <c r="M88" i="16"/>
  <c r="O88" i="16"/>
  <c r="P88" i="16"/>
  <c r="Q88" i="16"/>
  <c r="S88" i="16"/>
  <c r="J90" i="16"/>
  <c r="K90" i="16"/>
  <c r="M90" i="16"/>
  <c r="N90" i="16"/>
  <c r="O90" i="16"/>
  <c r="R90" i="16"/>
  <c r="S90" i="16"/>
  <c r="K92" i="16"/>
  <c r="L92" i="16"/>
  <c r="M92" i="16"/>
  <c r="O92" i="16"/>
  <c r="Q92" i="16"/>
  <c r="S92" i="16"/>
  <c r="T92" i="16"/>
  <c r="G74" i="16"/>
  <c r="H74" i="16"/>
  <c r="G75" i="16"/>
  <c r="H75" i="16"/>
  <c r="G76" i="16"/>
  <c r="H76" i="16"/>
  <c r="G77" i="16"/>
  <c r="H77" i="16"/>
  <c r="G78" i="16"/>
  <c r="H78" i="16"/>
  <c r="G79" i="16"/>
  <c r="H79" i="16"/>
  <c r="I79" i="16"/>
  <c r="G80" i="16"/>
  <c r="H80" i="16"/>
  <c r="I80" i="16"/>
  <c r="G81" i="16"/>
  <c r="H81" i="16"/>
  <c r="G82" i="16"/>
  <c r="H82" i="16"/>
  <c r="G83" i="16"/>
  <c r="H83" i="16"/>
  <c r="G84" i="16"/>
  <c r="H84" i="16"/>
  <c r="G85" i="16"/>
  <c r="H85" i="16"/>
  <c r="I85" i="16"/>
  <c r="H86" i="16"/>
  <c r="G87" i="16"/>
  <c r="G88" i="16"/>
  <c r="H88" i="16"/>
  <c r="I88" i="16"/>
  <c r="G90" i="16"/>
  <c r="I90" i="16"/>
  <c r="G92" i="16"/>
  <c r="H92" i="16"/>
  <c r="I92" i="16"/>
  <c r="B80" i="16"/>
  <c r="C80" i="16"/>
  <c r="D80" i="16"/>
  <c r="E80" i="16"/>
  <c r="F80" i="16"/>
  <c r="B81" i="16"/>
  <c r="C81" i="16"/>
  <c r="D81" i="16"/>
  <c r="E81" i="16"/>
  <c r="F81" i="16"/>
  <c r="B82" i="16"/>
  <c r="C82" i="16"/>
  <c r="D82" i="16"/>
  <c r="E82" i="16"/>
  <c r="F82" i="16"/>
  <c r="B83" i="16"/>
  <c r="C83" i="16"/>
  <c r="D83" i="16"/>
  <c r="E83" i="16"/>
  <c r="F83" i="16"/>
  <c r="B84" i="16"/>
  <c r="C84" i="16"/>
  <c r="D84" i="16"/>
  <c r="E84" i="16"/>
  <c r="F84" i="16"/>
  <c r="B85" i="16"/>
  <c r="C85" i="16"/>
  <c r="D85" i="16"/>
  <c r="E85" i="16"/>
  <c r="F85" i="16"/>
  <c r="B86" i="16"/>
  <c r="C86" i="16"/>
  <c r="D86" i="16"/>
  <c r="E86" i="16"/>
  <c r="F86" i="16"/>
  <c r="B87" i="16"/>
  <c r="C87" i="16"/>
  <c r="D87" i="16"/>
  <c r="E87" i="16"/>
  <c r="F87" i="16"/>
  <c r="B88" i="16"/>
  <c r="C88" i="16"/>
  <c r="D88" i="16"/>
  <c r="E88" i="16"/>
  <c r="F88" i="16"/>
  <c r="B89" i="16"/>
  <c r="C89" i="16"/>
  <c r="D89" i="16"/>
  <c r="E89" i="16"/>
  <c r="F89" i="16"/>
  <c r="B90" i="16"/>
  <c r="C90" i="16"/>
  <c r="D90" i="16"/>
  <c r="E90" i="16"/>
  <c r="F90" i="16"/>
  <c r="B91" i="16"/>
  <c r="C91" i="16"/>
  <c r="D91" i="16"/>
  <c r="E91" i="16"/>
  <c r="F91" i="16"/>
  <c r="B92" i="16"/>
  <c r="C92" i="16"/>
  <c r="D92" i="16"/>
  <c r="E92" i="16"/>
  <c r="F92" i="16"/>
  <c r="B75" i="16"/>
  <c r="C75" i="16"/>
  <c r="D75" i="16"/>
  <c r="E75" i="16"/>
  <c r="F75" i="16"/>
  <c r="B76" i="16"/>
  <c r="C76" i="16"/>
  <c r="D76" i="16"/>
  <c r="E76" i="16"/>
  <c r="F76" i="16"/>
  <c r="B77" i="16"/>
  <c r="C77" i="16"/>
  <c r="D77" i="16"/>
  <c r="E77" i="16"/>
  <c r="F77" i="16"/>
  <c r="B78" i="16"/>
  <c r="C78" i="16"/>
  <c r="D78" i="16"/>
  <c r="E78" i="16"/>
  <c r="F78" i="16"/>
  <c r="B79" i="16"/>
  <c r="C79" i="16"/>
  <c r="D79" i="16"/>
  <c r="E79" i="16"/>
  <c r="F79" i="16"/>
  <c r="C74" i="16"/>
  <c r="D74" i="16"/>
  <c r="E74" i="16"/>
  <c r="F74" i="16"/>
  <c r="B74" i="16"/>
  <c r="AV23" i="16" l="1"/>
  <c r="AJ50" i="16" l="1"/>
  <c r="AJ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A50" i="16"/>
  <c r="AB50" i="16"/>
  <c r="AC50" i="16"/>
  <c r="AD50" i="16"/>
  <c r="AE50" i="16"/>
  <c r="B50" i="16"/>
  <c r="B49" i="16"/>
  <c r="AD4" i="16"/>
  <c r="AD54" i="16" s="1"/>
  <c r="AD6" i="16"/>
  <c r="AD7" i="16"/>
  <c r="AD8" i="16"/>
  <c r="AD13" i="16"/>
  <c r="AD63" i="16" s="1"/>
  <c r="AD14" i="16"/>
  <c r="AD15" i="16"/>
  <c r="AD65" i="16" s="1"/>
  <c r="AD17" i="16"/>
  <c r="AF49" i="16"/>
  <c r="AG49" i="16"/>
  <c r="AH49" i="16"/>
  <c r="AI49" i="16"/>
  <c r="AF50" i="16"/>
  <c r="AG50" i="16"/>
  <c r="AH50" i="16"/>
  <c r="AI50" i="16"/>
  <c r="AU21" i="16"/>
  <c r="AU20" i="16"/>
  <c r="AU19" i="16"/>
  <c r="AU18" i="16"/>
  <c r="AU17" i="16"/>
  <c r="AU16" i="16"/>
  <c r="AU15" i="16"/>
  <c r="AU14" i="16"/>
  <c r="AU13" i="16"/>
  <c r="AU12" i="16"/>
  <c r="AU11" i="16"/>
  <c r="AU10" i="16"/>
  <c r="AU9" i="16"/>
  <c r="AU8" i="16"/>
  <c r="AU7" i="16"/>
  <c r="AU6" i="16"/>
  <c r="AU5" i="16"/>
  <c r="AU4" i="16"/>
  <c r="AU3" i="16"/>
  <c r="AU2" i="16"/>
  <c r="AD64" i="16" l="1"/>
  <c r="AD58" i="16"/>
  <c r="AD56" i="16"/>
  <c r="B26" i="16"/>
  <c r="B4" i="16" s="1"/>
  <c r="B54" i="16" s="1"/>
  <c r="AI26" i="16"/>
  <c r="AG26" i="16"/>
  <c r="AE26" i="16"/>
  <c r="AC26" i="16"/>
  <c r="AA26" i="16"/>
  <c r="Y26" i="16"/>
  <c r="W26" i="16"/>
  <c r="W4" i="16" s="1"/>
  <c r="W54" i="16" s="1"/>
  <c r="U26" i="16"/>
  <c r="S26" i="16"/>
  <c r="S16" i="16" s="1"/>
  <c r="S66" i="16" s="1"/>
  <c r="S87" i="16" s="1"/>
  <c r="Q26" i="16"/>
  <c r="O26" i="16"/>
  <c r="M26" i="16"/>
  <c r="K26" i="16"/>
  <c r="I26" i="16"/>
  <c r="G26" i="16"/>
  <c r="E26" i="16"/>
  <c r="E4" i="16" s="1"/>
  <c r="E54" i="16" s="1"/>
  <c r="C26" i="16"/>
  <c r="C2" i="16" s="1"/>
  <c r="AJ26" i="16"/>
  <c r="AH26" i="16"/>
  <c r="AH14" i="16" s="1"/>
  <c r="AF26" i="16"/>
  <c r="AD26" i="16"/>
  <c r="AB26" i="16"/>
  <c r="Z26" i="16"/>
  <c r="Z10" i="16" s="1"/>
  <c r="X26" i="16"/>
  <c r="V26" i="16"/>
  <c r="V19" i="16" s="1"/>
  <c r="T26" i="16"/>
  <c r="R26" i="16"/>
  <c r="R19" i="16" s="1"/>
  <c r="P26" i="16"/>
  <c r="P6" i="16" s="1"/>
  <c r="N26" i="16"/>
  <c r="L26" i="16"/>
  <c r="L12" i="16" s="1"/>
  <c r="J26" i="16"/>
  <c r="H26" i="16"/>
  <c r="H19" i="16" s="1"/>
  <c r="F26" i="16"/>
  <c r="F5" i="16" s="1"/>
  <c r="D26" i="16"/>
  <c r="D4" i="16" s="1"/>
  <c r="D54" i="16" s="1"/>
  <c r="AJ20" i="16"/>
  <c r="AJ70" i="16" s="1"/>
  <c r="AJ18" i="16"/>
  <c r="AI20" i="16"/>
  <c r="AI70" i="16" s="1"/>
  <c r="AI18" i="16"/>
  <c r="AH20" i="16"/>
  <c r="AH70" i="16" s="1"/>
  <c r="AH18" i="16"/>
  <c r="AG20" i="16"/>
  <c r="AG70" i="16" s="1"/>
  <c r="AG18" i="16"/>
  <c r="AF20" i="16"/>
  <c r="AF70" i="16" s="1"/>
  <c r="AE20" i="16"/>
  <c r="AE70" i="16" s="1"/>
  <c r="AE18" i="16"/>
  <c r="AD18" i="16"/>
  <c r="AD68" i="16" s="1"/>
  <c r="AD20" i="16"/>
  <c r="AD70" i="16" s="1"/>
  <c r="AC20" i="16"/>
  <c r="AC70" i="16" s="1"/>
  <c r="AC18" i="16"/>
  <c r="AB18" i="16"/>
  <c r="AA20" i="16"/>
  <c r="AA70" i="16" s="1"/>
  <c r="AA18" i="16"/>
  <c r="Z18" i="16"/>
  <c r="Z20" i="16"/>
  <c r="Z70" i="16" s="1"/>
  <c r="Y20" i="16"/>
  <c r="Y70" i="16" s="1"/>
  <c r="Y18" i="16"/>
  <c r="X18" i="16"/>
  <c r="X20" i="16"/>
  <c r="X70" i="16" s="1"/>
  <c r="W20" i="16"/>
  <c r="W70" i="16" s="1"/>
  <c r="W18" i="16"/>
  <c r="V18" i="16"/>
  <c r="V20" i="16"/>
  <c r="V70" i="16" s="1"/>
  <c r="U20" i="16"/>
  <c r="U70" i="16" s="1"/>
  <c r="U18" i="16"/>
  <c r="T18" i="16"/>
  <c r="T20" i="16"/>
  <c r="T70" i="16" s="1"/>
  <c r="T91" i="16" s="1"/>
  <c r="S20" i="16"/>
  <c r="S70" i="16" s="1"/>
  <c r="S91" i="16" s="1"/>
  <c r="S18" i="16"/>
  <c r="R18" i="16"/>
  <c r="R20" i="16"/>
  <c r="R70" i="16" s="1"/>
  <c r="R91" i="16" s="1"/>
  <c r="Q20" i="16"/>
  <c r="Q70" i="16" s="1"/>
  <c r="Q91" i="16" s="1"/>
  <c r="P18" i="16"/>
  <c r="O20" i="16"/>
  <c r="O70" i="16" s="1"/>
  <c r="O91" i="16" s="1"/>
  <c r="N20" i="16"/>
  <c r="N70" i="16" s="1"/>
  <c r="N91" i="16" s="1"/>
  <c r="M20" i="16"/>
  <c r="M70" i="16" s="1"/>
  <c r="M91" i="16" s="1"/>
  <c r="L18" i="16"/>
  <c r="K20" i="16"/>
  <c r="K70" i="16" s="1"/>
  <c r="K91" i="16" s="1"/>
  <c r="J18" i="16"/>
  <c r="I20" i="16"/>
  <c r="I70" i="16" s="1"/>
  <c r="I91" i="16" s="1"/>
  <c r="H18" i="16"/>
  <c r="G20" i="16"/>
  <c r="G70" i="16" s="1"/>
  <c r="G91" i="16" s="1"/>
  <c r="G18" i="16"/>
  <c r="F18" i="16"/>
  <c r="E20" i="16"/>
  <c r="E70" i="16" s="1"/>
  <c r="C20" i="16"/>
  <c r="C70" i="16" s="1"/>
  <c r="B18" i="16"/>
  <c r="B10" i="16"/>
  <c r="B14" i="16"/>
  <c r="B2" i="16"/>
  <c r="B52" i="16" s="1"/>
  <c r="B3" i="16"/>
  <c r="B7" i="16"/>
  <c r="B9" i="16"/>
  <c r="B13" i="16"/>
  <c r="B63" i="16" s="1"/>
  <c r="B19" i="16"/>
  <c r="B69" i="16" s="1"/>
  <c r="P8" i="16"/>
  <c r="P58" i="16" s="1"/>
  <c r="P79" i="16" s="1"/>
  <c r="P21" i="16"/>
  <c r="P71" i="16" s="1"/>
  <c r="P92" i="16" s="1"/>
  <c r="N3" i="16"/>
  <c r="N5" i="16"/>
  <c r="N2" i="16"/>
  <c r="N52" i="16" s="1"/>
  <c r="N4" i="16"/>
  <c r="N54" i="16" s="1"/>
  <c r="N6" i="16"/>
  <c r="N56" i="16" s="1"/>
  <c r="N7" i="16"/>
  <c r="N57" i="16" s="1"/>
  <c r="N10" i="16"/>
  <c r="N16" i="16"/>
  <c r="N66" i="16" s="1"/>
  <c r="N19" i="16"/>
  <c r="L3" i="16"/>
  <c r="L2" i="16"/>
  <c r="L52" i="16" s="1"/>
  <c r="L6" i="16"/>
  <c r="L11" i="16"/>
  <c r="L61" i="16" s="1"/>
  <c r="L21" i="16"/>
  <c r="L71" i="16" s="1"/>
  <c r="J3" i="16"/>
  <c r="J5" i="16"/>
  <c r="J4" i="16"/>
  <c r="J54" i="16" s="1"/>
  <c r="J75" i="16" s="1"/>
  <c r="J10" i="16"/>
  <c r="J16" i="16"/>
  <c r="J66" i="16" s="1"/>
  <c r="J87" i="16" s="1"/>
  <c r="J21" i="16"/>
  <c r="J71" i="16" s="1"/>
  <c r="J92" i="16" s="1"/>
  <c r="F3" i="16"/>
  <c r="F53" i="16" s="1"/>
  <c r="F12" i="16"/>
  <c r="F13" i="16"/>
  <c r="F2" i="16"/>
  <c r="F4" i="16"/>
  <c r="F54" i="16" s="1"/>
  <c r="F6" i="16"/>
  <c r="F7" i="16"/>
  <c r="F57" i="16" s="1"/>
  <c r="F8" i="16"/>
  <c r="F58" i="16" s="1"/>
  <c r="F10" i="16"/>
  <c r="F60" i="16" s="1"/>
  <c r="F11" i="16"/>
  <c r="F61" i="16" s="1"/>
  <c r="F14" i="16"/>
  <c r="F64" i="16" s="1"/>
  <c r="F15" i="16"/>
  <c r="F65" i="16" s="1"/>
  <c r="F16" i="16"/>
  <c r="F66" i="16" s="1"/>
  <c r="F19" i="16"/>
  <c r="F69" i="16" s="1"/>
  <c r="F21" i="16"/>
  <c r="F71" i="16" s="1"/>
  <c r="D13" i="16"/>
  <c r="D7" i="16"/>
  <c r="D9" i="16"/>
  <c r="D14" i="16"/>
  <c r="D64" i="16" s="1"/>
  <c r="D16" i="16"/>
  <c r="D66" i="16" s="1"/>
  <c r="D21" i="16"/>
  <c r="D71" i="16" s="1"/>
  <c r="Q4" i="16"/>
  <c r="Q54" i="16" s="1"/>
  <c r="Q75" i="16" s="1"/>
  <c r="Q6" i="16"/>
  <c r="Q56" i="16" s="1"/>
  <c r="Q77" i="16" s="1"/>
  <c r="Q7" i="16"/>
  <c r="Q10" i="16"/>
  <c r="Q60" i="16" s="1"/>
  <c r="Q81" i="16" s="1"/>
  <c r="Q15" i="16"/>
  <c r="Q65" i="16" s="1"/>
  <c r="Q86" i="16" s="1"/>
  <c r="Q19" i="16"/>
  <c r="Q3" i="16"/>
  <c r="Q5" i="16"/>
  <c r="Q55" i="16" s="1"/>
  <c r="Q76" i="16" s="1"/>
  <c r="Q12" i="16"/>
  <c r="M5" i="16"/>
  <c r="M12" i="16"/>
  <c r="K4" i="16"/>
  <c r="K54" i="16" s="1"/>
  <c r="K75" i="16" s="1"/>
  <c r="K6" i="16"/>
  <c r="K8" i="16"/>
  <c r="K58" i="16" s="1"/>
  <c r="K79" i="16" s="1"/>
  <c r="K9" i="16"/>
  <c r="K10" i="16"/>
  <c r="K16" i="16"/>
  <c r="K66" i="16" s="1"/>
  <c r="K87" i="16" s="1"/>
  <c r="K3" i="16"/>
  <c r="I4" i="16"/>
  <c r="I54" i="16" s="1"/>
  <c r="I75" i="16" s="1"/>
  <c r="I6" i="16"/>
  <c r="I56" i="16" s="1"/>
  <c r="I77" i="16" s="1"/>
  <c r="I7" i="16"/>
  <c r="I10" i="16"/>
  <c r="I11" i="16"/>
  <c r="I61" i="16" s="1"/>
  <c r="I82" i="16" s="1"/>
  <c r="I15" i="16"/>
  <c r="I65" i="16" s="1"/>
  <c r="I86" i="16" s="1"/>
  <c r="I16" i="16"/>
  <c r="I66" i="16" s="1"/>
  <c r="I87" i="16" s="1"/>
  <c r="I3" i="16"/>
  <c r="I5" i="16"/>
  <c r="I12" i="16"/>
  <c r="I13" i="16"/>
  <c r="E6" i="16"/>
  <c r="E56" i="16" s="1"/>
  <c r="E7" i="16"/>
  <c r="E8" i="16"/>
  <c r="E58" i="16" s="1"/>
  <c r="E9" i="16"/>
  <c r="E10" i="16"/>
  <c r="E11" i="16"/>
  <c r="E61" i="16" s="1"/>
  <c r="E3" i="16"/>
  <c r="E5" i="16"/>
  <c r="E12" i="16"/>
  <c r="E62" i="16" s="1"/>
  <c r="E13" i="16"/>
  <c r="C4" i="16"/>
  <c r="C54" i="16" s="1"/>
  <c r="C16" i="16"/>
  <c r="C66" i="16" s="1"/>
  <c r="C13" i="16"/>
  <c r="AB21" i="16"/>
  <c r="AB71" i="16" s="1"/>
  <c r="T21" i="16"/>
  <c r="T71" i="16" s="1"/>
  <c r="AE16" i="16"/>
  <c r="AE66" i="16" s="1"/>
  <c r="AC16" i="16"/>
  <c r="AC66" i="16" s="1"/>
  <c r="U16" i="16"/>
  <c r="U66" i="16" s="1"/>
  <c r="AG15" i="16"/>
  <c r="AG65" i="16" s="1"/>
  <c r="AE15" i="16"/>
  <c r="AE65" i="16" s="1"/>
  <c r="AA15" i="16"/>
  <c r="AA65" i="16" s="1"/>
  <c r="U15" i="16"/>
  <c r="U65" i="16" s="1"/>
  <c r="AJ14" i="16"/>
  <c r="AF14" i="16"/>
  <c r="T14" i="16"/>
  <c r="AG13" i="16"/>
  <c r="AE13" i="16"/>
  <c r="U13" i="16"/>
  <c r="AF12" i="16"/>
  <c r="X12" i="16"/>
  <c r="T12" i="16"/>
  <c r="AC11" i="16"/>
  <c r="AC61" i="16" s="1"/>
  <c r="AA11" i="16"/>
  <c r="AA61" i="16" s="1"/>
  <c r="U11" i="16"/>
  <c r="U61" i="16" s="1"/>
  <c r="AJ10" i="16"/>
  <c r="AB10" i="16"/>
  <c r="AG9" i="16"/>
  <c r="U9" i="16"/>
  <c r="AJ8" i="16"/>
  <c r="AJ58" i="16" s="1"/>
  <c r="AB8" i="16"/>
  <c r="AB58" i="16" s="1"/>
  <c r="T8" i="16"/>
  <c r="T58" i="16" s="1"/>
  <c r="AE7" i="16"/>
  <c r="AJ6" i="16"/>
  <c r="AF6" i="16"/>
  <c r="T6" i="16"/>
  <c r="AE5" i="16"/>
  <c r="AC5" i="16"/>
  <c r="Y5" i="16"/>
  <c r="U5" i="16"/>
  <c r="AA4" i="16"/>
  <c r="AA54" i="16" s="1"/>
  <c r="Y4" i="16"/>
  <c r="Y54" i="16" s="1"/>
  <c r="U4" i="16"/>
  <c r="U54" i="16" s="1"/>
  <c r="AJ3" i="16"/>
  <c r="AB3" i="16"/>
  <c r="T3" i="16"/>
  <c r="Y2" i="16"/>
  <c r="U2" i="16"/>
  <c r="AE21" i="16"/>
  <c r="AE71" i="16" s="1"/>
  <c r="AA21" i="16"/>
  <c r="AA71" i="16" s="1"/>
  <c r="U21" i="16"/>
  <c r="U71" i="16" s="1"/>
  <c r="Y19" i="16"/>
  <c r="Y69" i="16" s="1"/>
  <c r="U19" i="16"/>
  <c r="U69" i="16" s="1"/>
  <c r="AF16" i="16"/>
  <c r="AF66" i="16" s="1"/>
  <c r="X16" i="16"/>
  <c r="X66" i="16" s="1"/>
  <c r="T16" i="16"/>
  <c r="T66" i="16" s="1"/>
  <c r="T15" i="16"/>
  <c r="T65" i="16" s="1"/>
  <c r="AA14" i="16"/>
  <c r="U14" i="16"/>
  <c r="U64" i="16" s="1"/>
  <c r="AB13" i="16"/>
  <c r="X13" i="16"/>
  <c r="T13" i="16"/>
  <c r="T63" i="16" s="1"/>
  <c r="AE12" i="16"/>
  <c r="Y12" i="16"/>
  <c r="U12" i="16"/>
  <c r="U62" i="16" s="1"/>
  <c r="AF11" i="16"/>
  <c r="AF61" i="16" s="1"/>
  <c r="AB11" i="16"/>
  <c r="AB61" i="16" s="1"/>
  <c r="Y10" i="16"/>
  <c r="Y60" i="16" s="1"/>
  <c r="U10" i="16"/>
  <c r="U60" i="16" s="1"/>
  <c r="AB9" i="16"/>
  <c r="AB59" i="16" s="1"/>
  <c r="X9" i="16"/>
  <c r="U8" i="16"/>
  <c r="U58" i="16" s="1"/>
  <c r="AJ7" i="16"/>
  <c r="AB7" i="16"/>
  <c r="T7" i="16"/>
  <c r="Y6" i="16"/>
  <c r="U6" i="16"/>
  <c r="T5" i="16"/>
  <c r="T55" i="16" s="1"/>
  <c r="T4" i="16"/>
  <c r="T54" i="16" s="1"/>
  <c r="W24" i="15"/>
  <c r="T57" i="16" l="1"/>
  <c r="Y55" i="16"/>
  <c r="AE57" i="16"/>
  <c r="U59" i="16"/>
  <c r="X62" i="16"/>
  <c r="U63" i="16"/>
  <c r="E55" i="16"/>
  <c r="E59" i="16"/>
  <c r="E57" i="16"/>
  <c r="I55" i="16"/>
  <c r="I76" i="16" s="1"/>
  <c r="I57" i="16"/>
  <c r="I78" i="16" s="1"/>
  <c r="K59" i="16"/>
  <c r="K80" i="16" s="1"/>
  <c r="Q57" i="16"/>
  <c r="Q78" i="16" s="1"/>
  <c r="D63" i="16"/>
  <c r="F56" i="16"/>
  <c r="F52" i="16"/>
  <c r="L53" i="16"/>
  <c r="N55" i="16"/>
  <c r="B59" i="16"/>
  <c r="B53" i="16"/>
  <c r="B64" i="16"/>
  <c r="H69" i="16"/>
  <c r="H90" i="16" s="1"/>
  <c r="U55" i="16"/>
  <c r="T56" i="16"/>
  <c r="AJ56" i="16"/>
  <c r="T64" i="16"/>
  <c r="E60" i="16"/>
  <c r="I60" i="16"/>
  <c r="I81" i="16" s="1"/>
  <c r="F63" i="16"/>
  <c r="N53" i="16"/>
  <c r="F55" i="16"/>
  <c r="R69" i="16"/>
  <c r="V69" i="16"/>
  <c r="X4" i="16"/>
  <c r="X54" i="16" s="1"/>
  <c r="X2" i="16"/>
  <c r="X6" i="16"/>
  <c r="X56" i="16" s="1"/>
  <c r="X7" i="16"/>
  <c r="X8" i="16"/>
  <c r="X58" i="16" s="1"/>
  <c r="X10" i="16"/>
  <c r="X60" i="16" s="1"/>
  <c r="X21" i="16"/>
  <c r="X71" i="16" s="1"/>
  <c r="X3" i="16"/>
  <c r="X53" i="16" s="1"/>
  <c r="X5" i="16"/>
  <c r="X55" i="16" s="1"/>
  <c r="X11" i="16"/>
  <c r="X61" i="16" s="1"/>
  <c r="X14" i="16"/>
  <c r="X64" i="16" s="1"/>
  <c r="X15" i="16"/>
  <c r="X65" i="16" s="1"/>
  <c r="X17" i="16"/>
  <c r="X67" i="16" s="1"/>
  <c r="X19" i="16"/>
  <c r="X69" i="16" s="1"/>
  <c r="P14" i="16"/>
  <c r="P64" i="16" s="1"/>
  <c r="P85" i="16" s="1"/>
  <c r="P13" i="16"/>
  <c r="C3" i="16"/>
  <c r="C53" i="16" s="1"/>
  <c r="C9" i="16"/>
  <c r="AD2" i="16"/>
  <c r="AD9" i="16"/>
  <c r="R15" i="16"/>
  <c r="R65" i="16" s="1"/>
  <c r="AH4" i="16"/>
  <c r="AH54" i="16" s="1"/>
  <c r="V5" i="16"/>
  <c r="AD12" i="16"/>
  <c r="AD62" i="16" s="1"/>
  <c r="AH12" i="16"/>
  <c r="AD19" i="16"/>
  <c r="V21" i="16"/>
  <c r="V71" i="16" s="1"/>
  <c r="AH21" i="16"/>
  <c r="AH71" i="16" s="1"/>
  <c r="H16" i="16"/>
  <c r="H66" i="16" s="1"/>
  <c r="H87" i="16" s="1"/>
  <c r="R7" i="16"/>
  <c r="R11" i="16"/>
  <c r="R61" i="16" s="1"/>
  <c r="AH13" i="16"/>
  <c r="AH63" i="16" s="1"/>
  <c r="W14" i="16"/>
  <c r="AH17" i="16"/>
  <c r="W19" i="16"/>
  <c r="W69" i="16" s="1"/>
  <c r="Z8" i="16"/>
  <c r="Z58" i="16" s="1"/>
  <c r="AH8" i="16"/>
  <c r="AH58" i="16" s="1"/>
  <c r="V10" i="16"/>
  <c r="AD10" i="16"/>
  <c r="AD60" i="16" s="1"/>
  <c r="R4" i="16"/>
  <c r="R54" i="16" s="1"/>
  <c r="R9" i="16"/>
  <c r="R59" i="16" s="1"/>
  <c r="R13" i="16"/>
  <c r="AD5" i="16"/>
  <c r="AD11" i="16"/>
  <c r="AD61" i="16" s="1"/>
  <c r="AH11" i="16"/>
  <c r="AH61" i="16" s="1"/>
  <c r="AH3" i="16"/>
  <c r="W7" i="16"/>
  <c r="W11" i="16"/>
  <c r="W61" i="16" s="1"/>
  <c r="R3" i="16"/>
  <c r="R6" i="16"/>
  <c r="R56" i="16" s="1"/>
  <c r="R8" i="16"/>
  <c r="R58" i="16" s="1"/>
  <c r="R10" i="16"/>
  <c r="R12" i="16"/>
  <c r="R62" i="16" s="1"/>
  <c r="R14" i="16"/>
  <c r="R64" i="16" s="1"/>
  <c r="V4" i="16"/>
  <c r="V54" i="16" s="1"/>
  <c r="Z5" i="16"/>
  <c r="AH5" i="16"/>
  <c r="V7" i="16"/>
  <c r="V57" i="16" s="1"/>
  <c r="AH7" i="16"/>
  <c r="AH57" i="16" s="1"/>
  <c r="W10" i="16"/>
  <c r="V13" i="16"/>
  <c r="V15" i="16"/>
  <c r="V65" i="16" s="1"/>
  <c r="V16" i="16"/>
  <c r="V66" i="16" s="1"/>
  <c r="AD16" i="16"/>
  <c r="AD66" i="16" s="1"/>
  <c r="AH16" i="16"/>
  <c r="AH66" i="16" s="1"/>
  <c r="W21" i="16"/>
  <c r="W71" i="16" s="1"/>
  <c r="V3" i="16"/>
  <c r="AD3" i="16"/>
  <c r="AD53" i="16" s="1"/>
  <c r="V6" i="16"/>
  <c r="V56" i="16" s="1"/>
  <c r="V8" i="16"/>
  <c r="V58" i="16" s="1"/>
  <c r="AH10" i="16"/>
  <c r="AH60" i="16" s="1"/>
  <c r="Z12" i="16"/>
  <c r="V14" i="16"/>
  <c r="V64" i="16" s="1"/>
  <c r="Z21" i="16"/>
  <c r="Z71" i="16" s="1"/>
  <c r="AD21" i="16"/>
  <c r="AD71" i="16" s="1"/>
  <c r="J20" i="16"/>
  <c r="J70" i="16" s="1"/>
  <c r="J91" i="16" s="1"/>
  <c r="J2" i="16"/>
  <c r="J52" i="16" s="1"/>
  <c r="J7" i="16"/>
  <c r="J57" i="16" s="1"/>
  <c r="J9" i="16"/>
  <c r="J59" i="16" s="1"/>
  <c r="J14" i="16"/>
  <c r="J6" i="16"/>
  <c r="J56" i="16" s="1"/>
  <c r="J8" i="16"/>
  <c r="J58" i="16" s="1"/>
  <c r="J11" i="16"/>
  <c r="J61" i="16" s="1"/>
  <c r="J12" i="16"/>
  <c r="J15" i="16"/>
  <c r="J65" i="16" s="1"/>
  <c r="J19" i="16"/>
  <c r="J69" i="16" s="1"/>
  <c r="J13" i="16"/>
  <c r="J63" i="16" s="1"/>
  <c r="J17" i="16"/>
  <c r="J67" i="16" s="1"/>
  <c r="B16" i="16"/>
  <c r="B66" i="16" s="1"/>
  <c r="B12" i="16"/>
  <c r="B62" i="16" s="1"/>
  <c r="B6" i="16"/>
  <c r="B56" i="16" s="1"/>
  <c r="Z15" i="16"/>
  <c r="Z65" i="16" s="1"/>
  <c r="Z16" i="16"/>
  <c r="Z66" i="16" s="1"/>
  <c r="Z6" i="16"/>
  <c r="S9" i="16"/>
  <c r="S6" i="16"/>
  <c r="S7" i="16"/>
  <c r="S57" i="16" s="1"/>
  <c r="S8" i="16"/>
  <c r="S58" i="16" s="1"/>
  <c r="S11" i="16"/>
  <c r="S61" i="16" s="1"/>
  <c r="S14" i="16"/>
  <c r="S15" i="16"/>
  <c r="S65" i="16" s="1"/>
  <c r="S17" i="16"/>
  <c r="S19" i="16"/>
  <c r="S69" i="16" s="1"/>
  <c r="S21" i="16"/>
  <c r="S71" i="16" s="1"/>
  <c r="S2" i="16"/>
  <c r="S52" i="16" s="1"/>
  <c r="S3" i="16"/>
  <c r="S4" i="16"/>
  <c r="S54" i="16" s="1"/>
  <c r="S5" i="16"/>
  <c r="S55" i="16" s="1"/>
  <c r="S10" i="16"/>
  <c r="S60" i="16" s="1"/>
  <c r="S12" i="16"/>
  <c r="S62" i="16" s="1"/>
  <c r="S13" i="16"/>
  <c r="S63" i="16" s="1"/>
  <c r="P16" i="16"/>
  <c r="P66" i="16" s="1"/>
  <c r="P87" i="16" s="1"/>
  <c r="P10" i="16"/>
  <c r="O18" i="16"/>
  <c r="O3" i="16"/>
  <c r="O53" i="16" s="1"/>
  <c r="O5" i="16"/>
  <c r="O6" i="16"/>
  <c r="O56" i="16" s="1"/>
  <c r="O8" i="16"/>
  <c r="O58" i="16" s="1"/>
  <c r="O13" i="16"/>
  <c r="O63" i="16" s="1"/>
  <c r="O14" i="16"/>
  <c r="O19" i="16"/>
  <c r="O69" i="16" s="1"/>
  <c r="O2" i="16"/>
  <c r="O4" i="16"/>
  <c r="O54" i="16" s="1"/>
  <c r="O7" i="16"/>
  <c r="O57" i="16" s="1"/>
  <c r="O9" i="16"/>
  <c r="O59" i="16" s="1"/>
  <c r="O10" i="16"/>
  <c r="O11" i="16"/>
  <c r="O61" i="16" s="1"/>
  <c r="O12" i="16"/>
  <c r="O15" i="16"/>
  <c r="O65" i="16" s="1"/>
  <c r="O16" i="16"/>
  <c r="O66" i="16" s="1"/>
  <c r="O17" i="16"/>
  <c r="O67" i="16" s="1"/>
  <c r="O21" i="16"/>
  <c r="O71" i="16" s="1"/>
  <c r="L7" i="16"/>
  <c r="L56" i="16" s="1"/>
  <c r="L4" i="16"/>
  <c r="L54" i="16" s="1"/>
  <c r="I18" i="16"/>
  <c r="I68" i="16" s="1"/>
  <c r="I89" i="16" s="1"/>
  <c r="I2" i="16"/>
  <c r="I52" i="16" s="1"/>
  <c r="I8" i="16"/>
  <c r="I58" i="16" s="1"/>
  <c r="I9" i="16"/>
  <c r="I59" i="16" s="1"/>
  <c r="I14" i="16"/>
  <c r="I64" i="16" s="1"/>
  <c r="I19" i="16"/>
  <c r="I21" i="16"/>
  <c r="I71" i="16" s="1"/>
  <c r="I17" i="16"/>
  <c r="I67" i="16" s="1"/>
  <c r="G15" i="16"/>
  <c r="G65" i="16" s="1"/>
  <c r="G86" i="16" s="1"/>
  <c r="G2" i="16"/>
  <c r="G3" i="16"/>
  <c r="G53" i="16" s="1"/>
  <c r="G4" i="16"/>
  <c r="G54" i="16" s="1"/>
  <c r="G5" i="16"/>
  <c r="G55" i="16" s="1"/>
  <c r="G6" i="16"/>
  <c r="G7" i="16"/>
  <c r="G57" i="16" s="1"/>
  <c r="G8" i="16"/>
  <c r="G58" i="16" s="1"/>
  <c r="G10" i="16"/>
  <c r="G11" i="16"/>
  <c r="G61" i="16" s="1"/>
  <c r="G14" i="16"/>
  <c r="G64" i="16" s="1"/>
  <c r="G16" i="16"/>
  <c r="G66" i="16" s="1"/>
  <c r="G17" i="16"/>
  <c r="G9" i="16"/>
  <c r="G12" i="16"/>
  <c r="G62" i="16" s="1"/>
  <c r="G13" i="16"/>
  <c r="G19" i="16"/>
  <c r="G69" i="16" s="1"/>
  <c r="G21" i="16"/>
  <c r="G71" i="16" s="1"/>
  <c r="AH2" i="16"/>
  <c r="AH52" i="16" s="1"/>
  <c r="AH6" i="16"/>
  <c r="AH56" i="16" s="1"/>
  <c r="AH15" i="16"/>
  <c r="AH65" i="16" s="1"/>
  <c r="AH19" i="16"/>
  <c r="AH69" i="16" s="1"/>
  <c r="AH9" i="16"/>
  <c r="AH59" i="16" s="1"/>
  <c r="AF2" i="16"/>
  <c r="AF5" i="16"/>
  <c r="AF55" i="16" s="1"/>
  <c r="AF7" i="16"/>
  <c r="AF8" i="16"/>
  <c r="AF58" i="16" s="1"/>
  <c r="AF9" i="16"/>
  <c r="AF10" i="16"/>
  <c r="AF60" i="16" s="1"/>
  <c r="AF15" i="16"/>
  <c r="AF65" i="16" s="1"/>
  <c r="AF19" i="16"/>
  <c r="AF13" i="16"/>
  <c r="AF63" i="16" s="1"/>
  <c r="AF21" i="16"/>
  <c r="AF71" i="16" s="1"/>
  <c r="AF3" i="16"/>
  <c r="AF53" i="16" s="1"/>
  <c r="AF17" i="16"/>
  <c r="AF67" i="16" s="1"/>
  <c r="Z4" i="16"/>
  <c r="Z54" i="16" s="1"/>
  <c r="Z2" i="16"/>
  <c r="Z52" i="16" s="1"/>
  <c r="Z3" i="16"/>
  <c r="Z9" i="16"/>
  <c r="Z59" i="16" s="1"/>
  <c r="Z11" i="16"/>
  <c r="Z61" i="16" s="1"/>
  <c r="Z14" i="16"/>
  <c r="Z64" i="16" s="1"/>
  <c r="Z19" i="16"/>
  <c r="Z69" i="16" s="1"/>
  <c r="Z7" i="16"/>
  <c r="Z57" i="16" s="1"/>
  <c r="Z13" i="16"/>
  <c r="Z17" i="16"/>
  <c r="Z67" i="16" s="1"/>
  <c r="W6" i="16"/>
  <c r="W56" i="16" s="1"/>
  <c r="W3" i="16"/>
  <c r="W53" i="16" s="1"/>
  <c r="W8" i="16"/>
  <c r="W58" i="16" s="1"/>
  <c r="W9" i="16"/>
  <c r="W59" i="16" s="1"/>
  <c r="W12" i="16"/>
  <c r="W15" i="16"/>
  <c r="W65" i="16" s="1"/>
  <c r="W2" i="16"/>
  <c r="W13" i="16"/>
  <c r="W63" i="16" s="1"/>
  <c r="W16" i="16"/>
  <c r="W66" i="16" s="1"/>
  <c r="W5" i="16"/>
  <c r="W55" i="16" s="1"/>
  <c r="W17" i="16"/>
  <c r="W67" i="16" s="1"/>
  <c r="T2" i="16"/>
  <c r="T52" i="16" s="1"/>
  <c r="T9" i="16"/>
  <c r="T11" i="16"/>
  <c r="T61" i="16" s="1"/>
  <c r="T82" i="16" s="1"/>
  <c r="T17" i="16"/>
  <c r="T10" i="16"/>
  <c r="T60" i="16" s="1"/>
  <c r="T81" i="16" s="1"/>
  <c r="T19" i="16"/>
  <c r="T69" i="16" s="1"/>
  <c r="T90" i="16" s="1"/>
  <c r="R2" i="16"/>
  <c r="R52" i="16" s="1"/>
  <c r="R5" i="16"/>
  <c r="R55" i="16" s="1"/>
  <c r="R76" i="16" s="1"/>
  <c r="R21" i="16"/>
  <c r="R71" i="16" s="1"/>
  <c r="R92" i="16" s="1"/>
  <c r="R16" i="16"/>
  <c r="R66" i="16" s="1"/>
  <c r="R87" i="16" s="1"/>
  <c r="R17" i="16"/>
  <c r="R67" i="16" s="1"/>
  <c r="R88" i="16" s="1"/>
  <c r="K18" i="16"/>
  <c r="K5" i="16"/>
  <c r="K55" i="16" s="1"/>
  <c r="K7" i="16"/>
  <c r="K11" i="16"/>
  <c r="K61" i="16" s="1"/>
  <c r="K12" i="16"/>
  <c r="K62" i="16" s="1"/>
  <c r="K13" i="16"/>
  <c r="K63" i="16" s="1"/>
  <c r="K14" i="16"/>
  <c r="K17" i="16"/>
  <c r="K67" i="16" s="1"/>
  <c r="K2" i="16"/>
  <c r="K52" i="16" s="1"/>
  <c r="K15" i="16"/>
  <c r="K65" i="16" s="1"/>
  <c r="K19" i="16"/>
  <c r="K69" i="16" s="1"/>
  <c r="K21" i="16"/>
  <c r="K71" i="16" s="1"/>
  <c r="D3" i="16"/>
  <c r="D5" i="16"/>
  <c r="D11" i="16"/>
  <c r="D61" i="16" s="1"/>
  <c r="D12" i="16"/>
  <c r="D62" i="16" s="1"/>
  <c r="D17" i="16"/>
  <c r="C18" i="16"/>
  <c r="C5" i="16"/>
  <c r="C55" i="16" s="1"/>
  <c r="C6" i="16"/>
  <c r="C7" i="16"/>
  <c r="C57" i="16" s="1"/>
  <c r="C8" i="16"/>
  <c r="C58" i="16" s="1"/>
  <c r="C10" i="16"/>
  <c r="C60" i="16" s="1"/>
  <c r="C14" i="16"/>
  <c r="C15" i="16"/>
  <c r="C65" i="16" s="1"/>
  <c r="C17" i="16"/>
  <c r="C11" i="16"/>
  <c r="C61" i="16" s="1"/>
  <c r="C12" i="16"/>
  <c r="C62" i="16" s="1"/>
  <c r="C19" i="16"/>
  <c r="C69" i="16" s="1"/>
  <c r="C21" i="16"/>
  <c r="C71" i="16" s="1"/>
  <c r="B20" i="16"/>
  <c r="B70" i="16" s="1"/>
  <c r="B5" i="16"/>
  <c r="B11" i="16"/>
  <c r="B61" i="16" s="1"/>
  <c r="B17" i="16"/>
  <c r="B8" i="16"/>
  <c r="B58" i="16" s="1"/>
  <c r="B15" i="16"/>
  <c r="B65" i="16" s="1"/>
  <c r="B21" i="16"/>
  <c r="B71" i="16" s="1"/>
  <c r="AJ4" i="16"/>
  <c r="AJ54" i="16" s="1"/>
  <c r="AJ9" i="16"/>
  <c r="AJ59" i="16" s="1"/>
  <c r="AJ11" i="16"/>
  <c r="AJ61" i="16" s="1"/>
  <c r="AJ15" i="16"/>
  <c r="AJ65" i="16" s="1"/>
  <c r="AJ19" i="16"/>
  <c r="AJ69" i="16" s="1"/>
  <c r="AJ21" i="16"/>
  <c r="AJ71" i="16" s="1"/>
  <c r="AJ2" i="16"/>
  <c r="AJ5" i="16"/>
  <c r="AJ12" i="16"/>
  <c r="AJ13" i="16"/>
  <c r="AJ16" i="16"/>
  <c r="AJ66" i="16" s="1"/>
  <c r="AJ17" i="16"/>
  <c r="AI8" i="16"/>
  <c r="AI58" i="16" s="1"/>
  <c r="AI3" i="16"/>
  <c r="AI53" i="16" s="1"/>
  <c r="AI5" i="16"/>
  <c r="AI6" i="16"/>
  <c r="AI56" i="16" s="1"/>
  <c r="AI9" i="16"/>
  <c r="AI11" i="16"/>
  <c r="AI61" i="16" s="1"/>
  <c r="AI12" i="16"/>
  <c r="AI62" i="16" s="1"/>
  <c r="AI15" i="16"/>
  <c r="AI65" i="16" s="1"/>
  <c r="AI16" i="16"/>
  <c r="AI66" i="16" s="1"/>
  <c r="AI21" i="16"/>
  <c r="AI71" i="16" s="1"/>
  <c r="AI2" i="16"/>
  <c r="AI4" i="16"/>
  <c r="AI54" i="16" s="1"/>
  <c r="AI7" i="16"/>
  <c r="AI57" i="16" s="1"/>
  <c r="AI10" i="16"/>
  <c r="AI60" i="16" s="1"/>
  <c r="AI13" i="16"/>
  <c r="AI14" i="16"/>
  <c r="AI64" i="16" s="1"/>
  <c r="AI17" i="16"/>
  <c r="AI19" i="16"/>
  <c r="AI69" i="16" s="1"/>
  <c r="AG14" i="16"/>
  <c r="AG7" i="16"/>
  <c r="AG8" i="16"/>
  <c r="AG58" i="16" s="1"/>
  <c r="AG10" i="16"/>
  <c r="AG11" i="16"/>
  <c r="AG61" i="16" s="1"/>
  <c r="AG16" i="16"/>
  <c r="AG66" i="16" s="1"/>
  <c r="AG17" i="16"/>
  <c r="AG19" i="16"/>
  <c r="AG69" i="16" s="1"/>
  <c r="AG2" i="16"/>
  <c r="AG3" i="16"/>
  <c r="AG53" i="16" s="1"/>
  <c r="AG4" i="16"/>
  <c r="AG54" i="16" s="1"/>
  <c r="AG5" i="16"/>
  <c r="AG55" i="16" s="1"/>
  <c r="AG6" i="16"/>
  <c r="AG12" i="16"/>
  <c r="AG62" i="16" s="1"/>
  <c r="AG21" i="16"/>
  <c r="AG71" i="16" s="1"/>
  <c r="AE6" i="16"/>
  <c r="AE2" i="16"/>
  <c r="AE8" i="16"/>
  <c r="AE58" i="16" s="1"/>
  <c r="AE10" i="16"/>
  <c r="AE60" i="16" s="1"/>
  <c r="AE11" i="16"/>
  <c r="AE61" i="16" s="1"/>
  <c r="AE14" i="16"/>
  <c r="AE19" i="16"/>
  <c r="AE69" i="16" s="1"/>
  <c r="AE3" i="16"/>
  <c r="AE53" i="16" s="1"/>
  <c r="AE4" i="16"/>
  <c r="AE54" i="16" s="1"/>
  <c r="AE9" i="16"/>
  <c r="AE17" i="16"/>
  <c r="AB4" i="16"/>
  <c r="AB54" i="16" s="1"/>
  <c r="AB2" i="16"/>
  <c r="AB5" i="16"/>
  <c r="AB15" i="16"/>
  <c r="AB65" i="16" s="1"/>
  <c r="AB16" i="16"/>
  <c r="AB66" i="16" s="1"/>
  <c r="AB19" i="16"/>
  <c r="AB69" i="16" s="1"/>
  <c r="AB6" i="16"/>
  <c r="AB56" i="16" s="1"/>
  <c r="AB12" i="16"/>
  <c r="AB14" i="16"/>
  <c r="AB17" i="16"/>
  <c r="AC21" i="16"/>
  <c r="AC71" i="16" s="1"/>
  <c r="AC7" i="16"/>
  <c r="AC57" i="16" s="1"/>
  <c r="AC10" i="16"/>
  <c r="AC12" i="16"/>
  <c r="AC14" i="16"/>
  <c r="AC15" i="16"/>
  <c r="AC65" i="16" s="1"/>
  <c r="AC17" i="16"/>
  <c r="AC19" i="16"/>
  <c r="AC69" i="16" s="1"/>
  <c r="AC2" i="16"/>
  <c r="AC3" i="16"/>
  <c r="AC53" i="16" s="1"/>
  <c r="AC4" i="16"/>
  <c r="AC54" i="16" s="1"/>
  <c r="AC6" i="16"/>
  <c r="AC8" i="16"/>
  <c r="AC58" i="16" s="1"/>
  <c r="AC9" i="16"/>
  <c r="AC59" i="16" s="1"/>
  <c r="AC13" i="16"/>
  <c r="AC63" i="16" s="1"/>
  <c r="AA8" i="16"/>
  <c r="AA58" i="16" s="1"/>
  <c r="AA2" i="16"/>
  <c r="AA3" i="16"/>
  <c r="AA53" i="16" s="1"/>
  <c r="AA7" i="16"/>
  <c r="AA9" i="16"/>
  <c r="AA59" i="16" s="1"/>
  <c r="AA10" i="16"/>
  <c r="AA12" i="16"/>
  <c r="AA62" i="16" s="1"/>
  <c r="AA19" i="16"/>
  <c r="AA69" i="16" s="1"/>
  <c r="AA5" i="16"/>
  <c r="AA55" i="16" s="1"/>
  <c r="AA6" i="16"/>
  <c r="AA56" i="16" s="1"/>
  <c r="AA13" i="16"/>
  <c r="AA16" i="16"/>
  <c r="AA66" i="16" s="1"/>
  <c r="AA17" i="16"/>
  <c r="Y3" i="16"/>
  <c r="Y11" i="16"/>
  <c r="Y61" i="16" s="1"/>
  <c r="Y13" i="16"/>
  <c r="Y14" i="16"/>
  <c r="Y64" i="16" s="1"/>
  <c r="Y15" i="16"/>
  <c r="Y65" i="16" s="1"/>
  <c r="Y16" i="16"/>
  <c r="Y66" i="16" s="1"/>
  <c r="Y17" i="16"/>
  <c r="Y21" i="16"/>
  <c r="Y71" i="16" s="1"/>
  <c r="Y7" i="16"/>
  <c r="Y8" i="16"/>
  <c r="Y58" i="16" s="1"/>
  <c r="Y9" i="16"/>
  <c r="V2" i="16"/>
  <c r="V52" i="16" s="1"/>
  <c r="V9" i="16"/>
  <c r="V59" i="16" s="1"/>
  <c r="V11" i="16"/>
  <c r="V61" i="16" s="1"/>
  <c r="V12" i="16"/>
  <c r="V62" i="16" s="1"/>
  <c r="V17" i="16"/>
  <c r="U3" i="16"/>
  <c r="U7" i="16"/>
  <c r="U17" i="16"/>
  <c r="Q18" i="16"/>
  <c r="Q2" i="16"/>
  <c r="Q8" i="16"/>
  <c r="Q58" i="16" s="1"/>
  <c r="Q9" i="16"/>
  <c r="Q11" i="16"/>
  <c r="Q61" i="16" s="1"/>
  <c r="Q13" i="16"/>
  <c r="Q16" i="16"/>
  <c r="Q66" i="16" s="1"/>
  <c r="Q17" i="16"/>
  <c r="Q67" i="16" s="1"/>
  <c r="Q14" i="16"/>
  <c r="Q64" i="16" s="1"/>
  <c r="Q21" i="16"/>
  <c r="Q71" i="16" s="1"/>
  <c r="P20" i="16"/>
  <c r="P70" i="16" s="1"/>
  <c r="P91" i="16" s="1"/>
  <c r="P2" i="16"/>
  <c r="P5" i="16"/>
  <c r="P55" i="16" s="1"/>
  <c r="P12" i="16"/>
  <c r="P17" i="16"/>
  <c r="N18" i="16"/>
  <c r="N9" i="16"/>
  <c r="N59" i="16" s="1"/>
  <c r="N80" i="16" s="1"/>
  <c r="N13" i="16"/>
  <c r="N14" i="16"/>
  <c r="N64" i="16" s="1"/>
  <c r="N85" i="16" s="1"/>
  <c r="N21" i="16"/>
  <c r="N71" i="16" s="1"/>
  <c r="N92" i="16" s="1"/>
  <c r="N8" i="16"/>
  <c r="N58" i="16" s="1"/>
  <c r="N79" i="16" s="1"/>
  <c r="N11" i="16"/>
  <c r="N61" i="16" s="1"/>
  <c r="N82" i="16" s="1"/>
  <c r="N12" i="16"/>
  <c r="N15" i="16"/>
  <c r="N65" i="16" s="1"/>
  <c r="N86" i="16" s="1"/>
  <c r="N17" i="16"/>
  <c r="N67" i="16" s="1"/>
  <c r="N88" i="16" s="1"/>
  <c r="M18" i="16"/>
  <c r="M3" i="16"/>
  <c r="M53" i="16" s="1"/>
  <c r="M6" i="16"/>
  <c r="M8" i="16"/>
  <c r="M58" i="16" s="1"/>
  <c r="M2" i="16"/>
  <c r="M4" i="16"/>
  <c r="M54" i="16" s="1"/>
  <c r="M7" i="16"/>
  <c r="M57" i="16" s="1"/>
  <c r="M10" i="16"/>
  <c r="M60" i="16" s="1"/>
  <c r="M11" i="16"/>
  <c r="M61" i="16" s="1"/>
  <c r="M13" i="16"/>
  <c r="M16" i="16"/>
  <c r="M66" i="16" s="1"/>
  <c r="M21" i="16"/>
  <c r="M71" i="16" s="1"/>
  <c r="M9" i="16"/>
  <c r="M14" i="16"/>
  <c r="M64" i="16" s="1"/>
  <c r="M15" i="16"/>
  <c r="M65" i="16" s="1"/>
  <c r="M17" i="16"/>
  <c r="M67" i="16" s="1"/>
  <c r="M19" i="16"/>
  <c r="M69" i="16" s="1"/>
  <c r="L20" i="16"/>
  <c r="L70" i="16" s="1"/>
  <c r="L91" i="16" s="1"/>
  <c r="L9" i="16"/>
  <c r="L10" i="16"/>
  <c r="L60" i="16" s="1"/>
  <c r="L81" i="16" s="1"/>
  <c r="L15" i="16"/>
  <c r="L65" i="16" s="1"/>
  <c r="L86" i="16" s="1"/>
  <c r="L16" i="16"/>
  <c r="L66" i="16" s="1"/>
  <c r="L87" i="16" s="1"/>
  <c r="L17" i="16"/>
  <c r="L5" i="16"/>
  <c r="L55" i="16" s="1"/>
  <c r="L76" i="16" s="1"/>
  <c r="L8" i="16"/>
  <c r="L58" i="16" s="1"/>
  <c r="L79" i="16" s="1"/>
  <c r="L13" i="16"/>
  <c r="L63" i="16" s="1"/>
  <c r="L84" i="16" s="1"/>
  <c r="L14" i="16"/>
  <c r="L19" i="16"/>
  <c r="L69" i="16" s="1"/>
  <c r="L90" i="16" s="1"/>
  <c r="H20" i="16"/>
  <c r="H70" i="16" s="1"/>
  <c r="H91" i="16" s="1"/>
  <c r="H2" i="16"/>
  <c r="H6" i="16"/>
  <c r="H10" i="16"/>
  <c r="H11" i="16"/>
  <c r="H61" i="16" s="1"/>
  <c r="H12" i="16"/>
  <c r="H62" i="16" s="1"/>
  <c r="H13" i="16"/>
  <c r="H14" i="16"/>
  <c r="H64" i="16" s="1"/>
  <c r="H21" i="16"/>
  <c r="H71" i="16" s="1"/>
  <c r="H3" i="16"/>
  <c r="H53" i="16" s="1"/>
  <c r="H4" i="16"/>
  <c r="H54" i="16" s="1"/>
  <c r="H5" i="16"/>
  <c r="H55" i="16" s="1"/>
  <c r="H7" i="16"/>
  <c r="H8" i="16"/>
  <c r="H58" i="16" s="1"/>
  <c r="H9" i="16"/>
  <c r="H15" i="16"/>
  <c r="H65" i="16" s="1"/>
  <c r="H17" i="16"/>
  <c r="F20" i="16"/>
  <c r="F70" i="16" s="1"/>
  <c r="F9" i="16"/>
  <c r="F17" i="16"/>
  <c r="E18" i="16"/>
  <c r="E14" i="16"/>
  <c r="E16" i="16"/>
  <c r="E66" i="16" s="1"/>
  <c r="E17" i="16"/>
  <c r="E19" i="16"/>
  <c r="E69" i="16" s="1"/>
  <c r="E21" i="16"/>
  <c r="E71" i="16" s="1"/>
  <c r="E15" i="16"/>
  <c r="E65" i="16" s="1"/>
  <c r="D19" i="16"/>
  <c r="D15" i="16"/>
  <c r="D10" i="16"/>
  <c r="D8" i="16"/>
  <c r="D6" i="16"/>
  <c r="D56" i="16" s="1"/>
  <c r="D2" i="16"/>
  <c r="D52" i="16" s="1"/>
  <c r="P19" i="16"/>
  <c r="P69" i="16" s="1"/>
  <c r="P90" i="16" s="1"/>
  <c r="P15" i="16"/>
  <c r="P65" i="16" s="1"/>
  <c r="P86" i="16" s="1"/>
  <c r="P11" i="16"/>
  <c r="P61" i="16" s="1"/>
  <c r="P82" i="16" s="1"/>
  <c r="P9" i="16"/>
  <c r="P59" i="16" s="1"/>
  <c r="P7" i="16"/>
  <c r="P4" i="16"/>
  <c r="P54" i="16" s="1"/>
  <c r="P75" i="16" s="1"/>
  <c r="P3" i="16"/>
  <c r="P53" i="16" s="1"/>
  <c r="E2" i="16"/>
  <c r="AB20" i="16"/>
  <c r="AB70" i="16" s="1"/>
  <c r="D20" i="16"/>
  <c r="D70" i="16" s="1"/>
  <c r="D18" i="16"/>
  <c r="D68" i="16" s="1"/>
  <c r="AF4" i="16"/>
  <c r="AF54" i="16" s="1"/>
  <c r="AF18" i="16"/>
  <c r="AF68" i="16" s="1"/>
  <c r="AA21" i="15"/>
  <c r="X21" i="15"/>
  <c r="U21" i="15"/>
  <c r="AB21" i="15" s="1"/>
  <c r="T21" i="15"/>
  <c r="Y21" i="15" s="1"/>
  <c r="Z21" i="15" s="1"/>
  <c r="AA20" i="15"/>
  <c r="X20" i="15"/>
  <c r="U20" i="15"/>
  <c r="AB20" i="15" s="1"/>
  <c r="T20" i="15"/>
  <c r="Y20" i="15" s="1"/>
  <c r="Z20" i="15" s="1"/>
  <c r="AA19" i="15"/>
  <c r="X19" i="15"/>
  <c r="U19" i="15"/>
  <c r="AB19" i="15" s="1"/>
  <c r="T19" i="15"/>
  <c r="Y19" i="15" s="1"/>
  <c r="Z19" i="15" s="1"/>
  <c r="AA17" i="15"/>
  <c r="X17" i="15"/>
  <c r="U17" i="15"/>
  <c r="AB17" i="15" s="1"/>
  <c r="T17" i="15"/>
  <c r="Y17" i="15" s="1"/>
  <c r="Z17" i="15" s="1"/>
  <c r="AA18" i="15"/>
  <c r="X18" i="15"/>
  <c r="U18" i="15"/>
  <c r="AB18" i="15" s="1"/>
  <c r="T18" i="15"/>
  <c r="Y18" i="15" s="1"/>
  <c r="Z18" i="15" s="1"/>
  <c r="AA16" i="15"/>
  <c r="X16" i="15"/>
  <c r="U16" i="15"/>
  <c r="AB16" i="15" s="1"/>
  <c r="T16" i="15"/>
  <c r="Y16" i="15" s="1"/>
  <c r="Z16" i="15" s="1"/>
  <c r="AA14" i="15"/>
  <c r="X14" i="15"/>
  <c r="U14" i="15"/>
  <c r="AB14" i="15" s="1"/>
  <c r="T14" i="15"/>
  <c r="Y14" i="15" s="1"/>
  <c r="Z14" i="15" s="1"/>
  <c r="AA15" i="15"/>
  <c r="X15" i="15"/>
  <c r="U15" i="15"/>
  <c r="AB15" i="15" s="1"/>
  <c r="T15" i="15"/>
  <c r="Y15" i="15" s="1"/>
  <c r="Z15" i="15" s="1"/>
  <c r="AA13" i="15"/>
  <c r="X13" i="15"/>
  <c r="U13" i="15"/>
  <c r="AB13" i="15" s="1"/>
  <c r="T13" i="15"/>
  <c r="Y13" i="15" s="1"/>
  <c r="Z13" i="15" s="1"/>
  <c r="AA11" i="15"/>
  <c r="X11" i="15"/>
  <c r="U11" i="15"/>
  <c r="AB11" i="15" s="1"/>
  <c r="T11" i="15"/>
  <c r="Y11" i="15" s="1"/>
  <c r="Z11" i="15" s="1"/>
  <c r="AA12" i="15"/>
  <c r="X12" i="15"/>
  <c r="U12" i="15"/>
  <c r="AB12" i="15" s="1"/>
  <c r="T12" i="15"/>
  <c r="Y12" i="15" s="1"/>
  <c r="Z12" i="15" s="1"/>
  <c r="AA10" i="15"/>
  <c r="X10" i="15"/>
  <c r="U10" i="15"/>
  <c r="AB10" i="15" s="1"/>
  <c r="T10" i="15"/>
  <c r="Y10" i="15" s="1"/>
  <c r="Z10" i="15" s="1"/>
  <c r="AA9" i="15"/>
  <c r="X9" i="15"/>
  <c r="U9" i="15"/>
  <c r="AB9" i="15" s="1"/>
  <c r="T9" i="15"/>
  <c r="Y9" i="15" s="1"/>
  <c r="Z9" i="15" s="1"/>
  <c r="AA8" i="15"/>
  <c r="X8" i="15"/>
  <c r="U8" i="15"/>
  <c r="AB8" i="15" s="1"/>
  <c r="T8" i="15"/>
  <c r="Y8" i="15" s="1"/>
  <c r="Z8" i="15" s="1"/>
  <c r="AA7" i="15"/>
  <c r="X7" i="15"/>
  <c r="U7" i="15"/>
  <c r="AB7" i="15" s="1"/>
  <c r="T7" i="15"/>
  <c r="Y7" i="15" s="1"/>
  <c r="Z7" i="15" s="1"/>
  <c r="AA5" i="15"/>
  <c r="X5" i="15"/>
  <c r="U5" i="15"/>
  <c r="AB5" i="15" s="1"/>
  <c r="T5" i="15"/>
  <c r="Y5" i="15" s="1"/>
  <c r="Z5" i="15" s="1"/>
  <c r="AA4" i="15"/>
  <c r="X4" i="15"/>
  <c r="U4" i="15"/>
  <c r="AB4" i="15" s="1"/>
  <c r="T4" i="15"/>
  <c r="Y4" i="15" s="1"/>
  <c r="Z4" i="15" s="1"/>
  <c r="AA3" i="15"/>
  <c r="X3" i="15"/>
  <c r="U3" i="15"/>
  <c r="AB3" i="15" s="1"/>
  <c r="T3" i="15"/>
  <c r="Y3" i="15" s="1"/>
  <c r="Z3" i="15" s="1"/>
  <c r="AA6" i="15"/>
  <c r="X6" i="15"/>
  <c r="U6" i="15"/>
  <c r="AB6" i="15" s="1"/>
  <c r="T6" i="15"/>
  <c r="Y6" i="15" s="1"/>
  <c r="Z6" i="15" s="1"/>
  <c r="AA2" i="15"/>
  <c r="X2" i="15"/>
  <c r="U2" i="15"/>
  <c r="AB2" i="15" s="1"/>
  <c r="W2" i="15" s="1"/>
  <c r="T2" i="15"/>
  <c r="Y2" i="15" s="1"/>
  <c r="Z2" i="15" s="1"/>
  <c r="P57" i="16" l="1"/>
  <c r="P78" i="16" s="1"/>
  <c r="P56" i="16"/>
  <c r="P77" i="16" s="1"/>
  <c r="D60" i="16"/>
  <c r="D59" i="16"/>
  <c r="E52" i="16"/>
  <c r="E53" i="16"/>
  <c r="E68" i="16"/>
  <c r="F59" i="16"/>
  <c r="F62" i="16"/>
  <c r="H67" i="16"/>
  <c r="H68" i="16"/>
  <c r="H89" i="16" s="1"/>
  <c r="H59" i="16"/>
  <c r="H57" i="16"/>
  <c r="H63" i="16"/>
  <c r="H56" i="16"/>
  <c r="L64" i="16"/>
  <c r="L85" i="16" s="1"/>
  <c r="L67" i="16"/>
  <c r="L88" i="16" s="1"/>
  <c r="L68" i="16"/>
  <c r="L89" i="16" s="1"/>
  <c r="L59" i="16"/>
  <c r="L80" i="16" s="1"/>
  <c r="L62" i="16"/>
  <c r="M59" i="16"/>
  <c r="M62" i="16"/>
  <c r="M83" i="16" s="1"/>
  <c r="M52" i="16"/>
  <c r="M56" i="16"/>
  <c r="M55" i="16"/>
  <c r="M76" i="16" s="1"/>
  <c r="M68" i="16"/>
  <c r="M89" i="16" s="1"/>
  <c r="N63" i="16"/>
  <c r="N84" i="16" s="1"/>
  <c r="N68" i="16"/>
  <c r="N89" i="16" s="1"/>
  <c r="N69" i="16"/>
  <c r="P62" i="16"/>
  <c r="P52" i="16"/>
  <c r="Q63" i="16"/>
  <c r="Q59" i="16"/>
  <c r="Q62" i="16"/>
  <c r="Q83" i="16" s="1"/>
  <c r="Q52" i="16"/>
  <c r="Q53" i="16"/>
  <c r="Q74" i="16" s="1"/>
  <c r="U67" i="16"/>
  <c r="U68" i="16"/>
  <c r="U53" i="16"/>
  <c r="U52" i="16"/>
  <c r="Y59" i="16"/>
  <c r="Y62" i="16"/>
  <c r="Y57" i="16"/>
  <c r="Y56" i="16"/>
  <c r="Y67" i="16"/>
  <c r="Y68" i="16"/>
  <c r="Y63" i="16"/>
  <c r="Y53" i="16"/>
  <c r="Y52" i="16"/>
  <c r="AA60" i="16"/>
  <c r="AA57" i="16"/>
  <c r="AA52" i="16"/>
  <c r="AC52" i="16"/>
  <c r="AC67" i="16"/>
  <c r="AC68" i="16"/>
  <c r="AC64" i="16"/>
  <c r="AC60" i="16"/>
  <c r="AB64" i="16"/>
  <c r="AB63" i="16"/>
  <c r="AB55" i="16"/>
  <c r="AB57" i="16"/>
  <c r="AE59" i="16"/>
  <c r="AE62" i="16"/>
  <c r="AE64" i="16"/>
  <c r="AE63" i="16"/>
  <c r="AE52" i="16"/>
  <c r="AG56" i="16"/>
  <c r="AG52" i="16"/>
  <c r="AG67" i="16"/>
  <c r="AG68" i="16"/>
  <c r="AG64" i="16"/>
  <c r="AG63" i="16"/>
  <c r="AI67" i="16"/>
  <c r="AI68" i="16"/>
  <c r="AI63" i="16"/>
  <c r="AI52" i="16"/>
  <c r="AI59" i="16"/>
  <c r="AI55" i="16"/>
  <c r="AJ62" i="16"/>
  <c r="AJ60" i="16"/>
  <c r="AJ52" i="16"/>
  <c r="AJ53" i="16"/>
  <c r="B67" i="16"/>
  <c r="B68" i="16"/>
  <c r="B55" i="16"/>
  <c r="B57" i="16"/>
  <c r="C67" i="16"/>
  <c r="C64" i="16"/>
  <c r="C63" i="16"/>
  <c r="C56" i="16"/>
  <c r="C68" i="16"/>
  <c r="D55" i="16"/>
  <c r="D57" i="16"/>
  <c r="D69" i="16"/>
  <c r="E64" i="16"/>
  <c r="E63" i="16"/>
  <c r="F67" i="16"/>
  <c r="F68" i="16"/>
  <c r="H60" i="16"/>
  <c r="H52" i="16"/>
  <c r="M63" i="16"/>
  <c r="N62" i="16"/>
  <c r="N83" i="16" s="1"/>
  <c r="N60" i="16"/>
  <c r="P67" i="16"/>
  <c r="P68" i="16"/>
  <c r="P89" i="16" s="1"/>
  <c r="Q68" i="16"/>
  <c r="Q89" i="16" s="1"/>
  <c r="Q69" i="16"/>
  <c r="Q90" i="16" s="1"/>
  <c r="U57" i="16"/>
  <c r="U56" i="16"/>
  <c r="V67" i="16"/>
  <c r="V68" i="16"/>
  <c r="AA67" i="16"/>
  <c r="AA68" i="16"/>
  <c r="AA63" i="16"/>
  <c r="AA64" i="16"/>
  <c r="AC56" i="16"/>
  <c r="AC55" i="16"/>
  <c r="AC62" i="16"/>
  <c r="AB67" i="16"/>
  <c r="AB68" i="16"/>
  <c r="AB62" i="16"/>
  <c r="AB60" i="16"/>
  <c r="AB52" i="16"/>
  <c r="AB53" i="16"/>
  <c r="AE67" i="16"/>
  <c r="AE68" i="16"/>
  <c r="AE56" i="16"/>
  <c r="AE55" i="16"/>
  <c r="AG60" i="16"/>
  <c r="AG59" i="16"/>
  <c r="AG57" i="16"/>
  <c r="AJ67" i="16"/>
  <c r="AJ68" i="16"/>
  <c r="AJ63" i="16"/>
  <c r="AJ64" i="16"/>
  <c r="AJ55" i="16"/>
  <c r="AJ57" i="16"/>
  <c r="D67" i="16"/>
  <c r="D53" i="16"/>
  <c r="K64" i="16"/>
  <c r="K57" i="16"/>
  <c r="K68" i="16"/>
  <c r="K89" i="16" s="1"/>
  <c r="T67" i="16"/>
  <c r="T88" i="16" s="1"/>
  <c r="T59" i="16"/>
  <c r="T80" i="16" s="1"/>
  <c r="W52" i="16"/>
  <c r="W62" i="16"/>
  <c r="Z63" i="16"/>
  <c r="Z53" i="16"/>
  <c r="AF59" i="16"/>
  <c r="AF57" i="16"/>
  <c r="AF52" i="16"/>
  <c r="G63" i="16"/>
  <c r="G59" i="16"/>
  <c r="G56" i="16"/>
  <c r="G52" i="16"/>
  <c r="I69" i="16"/>
  <c r="O62" i="16"/>
  <c r="O60" i="16"/>
  <c r="O52" i="16"/>
  <c r="O64" i="16"/>
  <c r="O55" i="16"/>
  <c r="O68" i="16"/>
  <c r="O89" i="16" s="1"/>
  <c r="S53" i="16"/>
  <c r="S67" i="16"/>
  <c r="S64" i="16"/>
  <c r="S56" i="16"/>
  <c r="Z56" i="16"/>
  <c r="J62" i="16"/>
  <c r="J64" i="16"/>
  <c r="Z62" i="16"/>
  <c r="W60" i="16"/>
  <c r="Z55" i="16"/>
  <c r="R60" i="16"/>
  <c r="AH53" i="16"/>
  <c r="R63" i="16"/>
  <c r="V60" i="16"/>
  <c r="AH67" i="16"/>
  <c r="R57" i="16"/>
  <c r="AD69" i="16"/>
  <c r="AD67" i="16"/>
  <c r="AD59" i="16"/>
  <c r="C59" i="16"/>
  <c r="P63" i="16"/>
  <c r="P84" i="16" s="1"/>
  <c r="X57" i="16"/>
  <c r="X52" i="16"/>
  <c r="C52" i="16"/>
  <c r="Z60" i="16"/>
  <c r="Z68" i="16"/>
  <c r="R68" i="16"/>
  <c r="R89" i="16" s="1"/>
  <c r="B60" i="16"/>
  <c r="K60" i="16"/>
  <c r="K81" i="16" s="1"/>
  <c r="I62" i="16"/>
  <c r="I83" i="16" s="1"/>
  <c r="T62" i="16"/>
  <c r="T53" i="16"/>
  <c r="W68" i="16"/>
  <c r="S68" i="16"/>
  <c r="S89" i="16" s="1"/>
  <c r="J60" i="16"/>
  <c r="J81" i="16" s="1"/>
  <c r="K56" i="16"/>
  <c r="K77" i="16" s="1"/>
  <c r="I63" i="16"/>
  <c r="I84" i="16" s="1"/>
  <c r="AF56" i="16"/>
  <c r="AF69" i="16"/>
  <c r="G67" i="16"/>
  <c r="G60" i="16"/>
  <c r="L57" i="16"/>
  <c r="P60" i="16"/>
  <c r="P81" i="16" s="1"/>
  <c r="S59" i="16"/>
  <c r="S80" i="16" s="1"/>
  <c r="V53" i="16"/>
  <c r="V63" i="16"/>
  <c r="AH55" i="16"/>
  <c r="R53" i="16"/>
  <c r="W57" i="16"/>
  <c r="AD55" i="16"/>
  <c r="AD57" i="16"/>
  <c r="W64" i="16"/>
  <c r="AH62" i="16"/>
  <c r="V55" i="16"/>
  <c r="AD52" i="16"/>
  <c r="AH64" i="16"/>
  <c r="X68" i="16"/>
  <c r="T68" i="16"/>
  <c r="T89" i="16" s="1"/>
  <c r="J53" i="16"/>
  <c r="J74" i="16" s="1"/>
  <c r="K53" i="16"/>
  <c r="K74" i="16" s="1"/>
  <c r="I53" i="16"/>
  <c r="I74" i="16" s="1"/>
  <c r="AF62" i="16"/>
  <c r="AH68" i="16"/>
  <c r="J68" i="16"/>
  <c r="J89" i="16" s="1"/>
  <c r="G68" i="16"/>
  <c r="G89" i="16" s="1"/>
  <c r="J55" i="16"/>
  <c r="J76" i="16" s="1"/>
  <c r="AF64" i="16"/>
  <c r="X63" i="16"/>
  <c r="X59" i="16"/>
  <c r="P74" i="16"/>
  <c r="BB3" i="16" s="1"/>
  <c r="BB16" i="16"/>
  <c r="BB9" i="16"/>
  <c r="BB4" i="16"/>
  <c r="BB13" i="16"/>
  <c r="BB15" i="16"/>
  <c r="BB5" i="16"/>
  <c r="BB12" i="16"/>
  <c r="BB14" i="16"/>
  <c r="BB6" i="16"/>
  <c r="BB8" i="16"/>
  <c r="BB11" i="16"/>
  <c r="BB19" i="16"/>
  <c r="BB10" i="16"/>
  <c r="BB7" i="16"/>
  <c r="AN9" i="16"/>
  <c r="BC9" i="16" s="1"/>
  <c r="AR6" i="16"/>
  <c r="AZ6" i="16" s="1"/>
  <c r="AN3" i="16"/>
  <c r="BC3" i="16" s="1"/>
  <c r="AN7" i="16"/>
  <c r="BC7" i="16" s="1"/>
  <c r="AP5" i="16"/>
  <c r="AP6" i="16"/>
  <c r="AR13" i="16"/>
  <c r="AZ13" i="16" s="1"/>
  <c r="AR14" i="16"/>
  <c r="AZ14" i="16" s="1"/>
  <c r="AP16" i="16"/>
  <c r="AP13" i="16"/>
  <c r="AP14" i="16"/>
  <c r="AR10" i="16"/>
  <c r="AZ10" i="16" s="1"/>
  <c r="AP10" i="16"/>
  <c r="AN14" i="16"/>
  <c r="BC14" i="16" s="1"/>
  <c r="AN13" i="16"/>
  <c r="BC13" i="16" s="1"/>
  <c r="AN16" i="16"/>
  <c r="BC16" i="16" s="1"/>
  <c r="AN2" i="16"/>
  <c r="BC2" i="16" s="1"/>
  <c r="AR16" i="16"/>
  <c r="AZ16" i="16" s="1"/>
  <c r="AP12" i="16"/>
  <c r="AN6" i="16"/>
  <c r="BC6" i="16" s="1"/>
  <c r="AR21" i="16"/>
  <c r="AZ21" i="16" s="1"/>
  <c r="AN10" i="16"/>
  <c r="BC10" i="16" s="1"/>
  <c r="AN18" i="16"/>
  <c r="BC18" i="16" s="1"/>
  <c r="AN12" i="16"/>
  <c r="BC12" i="16" s="1"/>
  <c r="AR12" i="16"/>
  <c r="AZ12" i="16" s="1"/>
  <c r="AP18" i="16"/>
  <c r="AN21" i="16"/>
  <c r="BC21" i="16" s="1"/>
  <c r="AN11" i="16"/>
  <c r="BC11" i="16" s="1"/>
  <c r="AP21" i="16"/>
  <c r="AR5" i="16"/>
  <c r="AZ5" i="16" s="1"/>
  <c r="AN5" i="16"/>
  <c r="BC5" i="16" s="1"/>
  <c r="AN4" i="16"/>
  <c r="BC4" i="16" s="1"/>
  <c r="AN20" i="16"/>
  <c r="BC20" i="16" s="1"/>
  <c r="AP4" i="16"/>
  <c r="AR9" i="16"/>
  <c r="AZ9" i="16" s="1"/>
  <c r="AR3" i="16"/>
  <c r="AZ3" i="16" s="1"/>
  <c r="AR7" i="16"/>
  <c r="AZ7" i="16" s="1"/>
  <c r="AR4" i="16"/>
  <c r="AZ4" i="16" s="1"/>
  <c r="AP9" i="16"/>
  <c r="AP3" i="16"/>
  <c r="AR19" i="16"/>
  <c r="AZ19" i="16" s="1"/>
  <c r="AP19" i="16"/>
  <c r="AP7" i="16"/>
  <c r="AP11" i="16"/>
  <c r="AR11" i="16"/>
  <c r="AZ11" i="16" s="1"/>
  <c r="AP2" i="16"/>
  <c r="E67" i="16"/>
  <c r="AN19" i="16" s="1"/>
  <c r="BC19" i="16" s="1"/>
  <c r="AP17" i="16"/>
  <c r="AR17" i="16"/>
  <c r="AZ17" i="16" s="1"/>
  <c r="AP20" i="16"/>
  <c r="D58" i="16"/>
  <c r="AN8" i="16" s="1"/>
  <c r="BC8" i="16" s="1"/>
  <c r="AP8" i="16"/>
  <c r="AR8" i="16"/>
  <c r="AZ8" i="16" s="1"/>
  <c r="D65" i="16"/>
  <c r="AN15" i="16" s="1"/>
  <c r="BC15" i="16" s="1"/>
  <c r="AR15" i="16"/>
  <c r="AZ15" i="16" s="1"/>
  <c r="AP15" i="16"/>
  <c r="AR18" i="16"/>
  <c r="AZ18" i="16" s="1"/>
  <c r="AR20" i="16"/>
  <c r="AZ20" i="16" s="1"/>
  <c r="AR2" i="16"/>
  <c r="AZ2" i="16" s="1"/>
  <c r="W6" i="15"/>
  <c r="W3" i="15"/>
  <c r="W4" i="15"/>
  <c r="W5" i="15"/>
  <c r="W7" i="15"/>
  <c r="W8" i="15"/>
  <c r="W9" i="15"/>
  <c r="W10" i="15"/>
  <c r="W12" i="15"/>
  <c r="W11" i="15"/>
  <c r="W13" i="15"/>
  <c r="W15" i="15"/>
  <c r="W14" i="15"/>
  <c r="W16" i="15"/>
  <c r="W18" i="15"/>
  <c r="W17" i="15"/>
  <c r="W19" i="15"/>
  <c r="W20" i="15"/>
  <c r="W21" i="15"/>
  <c r="T24" i="14"/>
  <c r="AA21" i="14"/>
  <c r="X21" i="14"/>
  <c r="U21" i="14"/>
  <c r="AB21" i="14" s="1"/>
  <c r="T21" i="14"/>
  <c r="Y21" i="14" s="1"/>
  <c r="Z21" i="14" s="1"/>
  <c r="AA20" i="14"/>
  <c r="X20" i="14"/>
  <c r="U20" i="14"/>
  <c r="AB20" i="14" s="1"/>
  <c r="T20" i="14"/>
  <c r="Y20" i="14" s="1"/>
  <c r="Z20" i="14" s="1"/>
  <c r="AA18" i="14"/>
  <c r="X18" i="14"/>
  <c r="U18" i="14"/>
  <c r="AB18" i="14" s="1"/>
  <c r="T18" i="14"/>
  <c r="Y18" i="14" s="1"/>
  <c r="Z18" i="14" s="1"/>
  <c r="AA19" i="14"/>
  <c r="X19" i="14"/>
  <c r="U19" i="14"/>
  <c r="AB19" i="14" s="1"/>
  <c r="T19" i="14"/>
  <c r="Y19" i="14" s="1"/>
  <c r="Z19" i="14" s="1"/>
  <c r="AA16" i="14"/>
  <c r="X16" i="14"/>
  <c r="U16" i="14"/>
  <c r="AB16" i="14" s="1"/>
  <c r="T16" i="14"/>
  <c r="Y16" i="14" s="1"/>
  <c r="Z16" i="14" s="1"/>
  <c r="AA17" i="14"/>
  <c r="X17" i="14"/>
  <c r="U17" i="14"/>
  <c r="AB17" i="14" s="1"/>
  <c r="T17" i="14"/>
  <c r="Y17" i="14" s="1"/>
  <c r="Z17" i="14" s="1"/>
  <c r="AA14" i="14"/>
  <c r="X14" i="14"/>
  <c r="U14" i="14"/>
  <c r="AB14" i="14" s="1"/>
  <c r="T14" i="14"/>
  <c r="Y14" i="14" s="1"/>
  <c r="Z14" i="14" s="1"/>
  <c r="AA15" i="14"/>
  <c r="X15" i="14"/>
  <c r="U15" i="14"/>
  <c r="AB15" i="14" s="1"/>
  <c r="T15" i="14"/>
  <c r="Y15" i="14" s="1"/>
  <c r="Z15" i="14" s="1"/>
  <c r="AA13" i="14"/>
  <c r="X13" i="14"/>
  <c r="U13" i="14"/>
  <c r="AB13" i="14" s="1"/>
  <c r="T13" i="14"/>
  <c r="Y13" i="14" s="1"/>
  <c r="Z13" i="14" s="1"/>
  <c r="AA11" i="14"/>
  <c r="X11" i="14"/>
  <c r="U11" i="14"/>
  <c r="AB11" i="14" s="1"/>
  <c r="T11" i="14"/>
  <c r="Y11" i="14" s="1"/>
  <c r="Z11" i="14" s="1"/>
  <c r="AA10" i="14"/>
  <c r="X10" i="14"/>
  <c r="U10" i="14"/>
  <c r="AB10" i="14" s="1"/>
  <c r="T10" i="14"/>
  <c r="Y10" i="14" s="1"/>
  <c r="Z10" i="14" s="1"/>
  <c r="AA12" i="14"/>
  <c r="X12" i="14"/>
  <c r="U12" i="14"/>
  <c r="AB12" i="14" s="1"/>
  <c r="T12" i="14"/>
  <c r="Y12" i="14" s="1"/>
  <c r="Z12" i="14" s="1"/>
  <c r="AA9" i="14"/>
  <c r="X9" i="14"/>
  <c r="U9" i="14"/>
  <c r="AB9" i="14" s="1"/>
  <c r="T9" i="14"/>
  <c r="Y9" i="14" s="1"/>
  <c r="Z9" i="14" s="1"/>
  <c r="AA8" i="14"/>
  <c r="X8" i="14"/>
  <c r="U8" i="14"/>
  <c r="AB8" i="14" s="1"/>
  <c r="T8" i="14"/>
  <c r="Y8" i="14" s="1"/>
  <c r="Z8" i="14" s="1"/>
  <c r="AA3" i="14"/>
  <c r="X3" i="14"/>
  <c r="U3" i="14"/>
  <c r="AB3" i="14" s="1"/>
  <c r="T3" i="14"/>
  <c r="Y3" i="14" s="1"/>
  <c r="Z3" i="14" s="1"/>
  <c r="AA7" i="14"/>
  <c r="X7" i="14"/>
  <c r="U7" i="14"/>
  <c r="AB7" i="14" s="1"/>
  <c r="T7" i="14"/>
  <c r="Y7" i="14" s="1"/>
  <c r="Z7" i="14" s="1"/>
  <c r="AA4" i="14"/>
  <c r="X4" i="14"/>
  <c r="U4" i="14"/>
  <c r="AB4" i="14" s="1"/>
  <c r="T4" i="14"/>
  <c r="Y4" i="14" s="1"/>
  <c r="Z4" i="14" s="1"/>
  <c r="AA5" i="14"/>
  <c r="X5" i="14"/>
  <c r="U5" i="14"/>
  <c r="AB5" i="14" s="1"/>
  <c r="T5" i="14"/>
  <c r="Y5" i="14" s="1"/>
  <c r="Z5" i="14" s="1"/>
  <c r="AA6" i="14"/>
  <c r="X6" i="14"/>
  <c r="U6" i="14"/>
  <c r="AB6" i="14" s="1"/>
  <c r="T6" i="14"/>
  <c r="Y6" i="14" s="1"/>
  <c r="Z6" i="14" s="1"/>
  <c r="AA2" i="14"/>
  <c r="X2" i="14"/>
  <c r="U2" i="14"/>
  <c r="AB2" i="14" s="1"/>
  <c r="W2" i="14" s="1"/>
  <c r="T2" i="14"/>
  <c r="Y2" i="14" s="1"/>
  <c r="Z2" i="14" s="1"/>
  <c r="BA4" i="16" l="1"/>
  <c r="BA6" i="16"/>
  <c r="BA8" i="16"/>
  <c r="BA10" i="16"/>
  <c r="BA12" i="16"/>
  <c r="BA14" i="16"/>
  <c r="BA16" i="16"/>
  <c r="BA18" i="16"/>
  <c r="BA20" i="16"/>
  <c r="BA3" i="16"/>
  <c r="BA5" i="16"/>
  <c r="BA7" i="16"/>
  <c r="BA11" i="16"/>
  <c r="BA13" i="16"/>
  <c r="BA19" i="16"/>
  <c r="BA9" i="16"/>
  <c r="BA15" i="16"/>
  <c r="BA17" i="16"/>
  <c r="AN17" i="16"/>
  <c r="BC17" i="16" s="1"/>
  <c r="BB17" i="16"/>
  <c r="AV7" i="16"/>
  <c r="AQ7" i="16"/>
  <c r="AY7" i="16" s="1"/>
  <c r="AV9" i="16"/>
  <c r="AQ9" i="16"/>
  <c r="AY9" i="16" s="1"/>
  <c r="AV21" i="16"/>
  <c r="AQ21" i="16"/>
  <c r="AY21" i="16" s="1"/>
  <c r="AV12" i="16"/>
  <c r="AQ12" i="16"/>
  <c r="AY12" i="16" s="1"/>
  <c r="AV10" i="16"/>
  <c r="AQ10" i="16"/>
  <c r="AY10" i="16" s="1"/>
  <c r="AV14" i="16"/>
  <c r="AQ14" i="16"/>
  <c r="AY14" i="16" s="1"/>
  <c r="AV16" i="16"/>
  <c r="AQ16" i="16"/>
  <c r="AY16" i="16" s="1"/>
  <c r="AV15" i="16"/>
  <c r="AQ15" i="16"/>
  <c r="AY15" i="16" s="1"/>
  <c r="AV8" i="16"/>
  <c r="AQ8" i="16"/>
  <c r="AY8" i="16" s="1"/>
  <c r="AV20" i="16"/>
  <c r="AQ20" i="16"/>
  <c r="AY20" i="16" s="1"/>
  <c r="AV17" i="16"/>
  <c r="AQ17" i="16"/>
  <c r="AY17" i="16" s="1"/>
  <c r="AV11" i="16"/>
  <c r="AQ11" i="16"/>
  <c r="AY11" i="16" s="1"/>
  <c r="AV19" i="16"/>
  <c r="AW19" i="16" s="1"/>
  <c r="AQ19" i="16"/>
  <c r="AY19" i="16" s="1"/>
  <c r="AV3" i="16"/>
  <c r="AW3" i="16" s="1"/>
  <c r="AQ3" i="16"/>
  <c r="AY3" i="16" s="1"/>
  <c r="AV4" i="16"/>
  <c r="AX4" i="16" s="1"/>
  <c r="AQ4" i="16"/>
  <c r="AY4" i="16" s="1"/>
  <c r="AV18" i="16"/>
  <c r="AX18" i="16" s="1"/>
  <c r="AQ18" i="16"/>
  <c r="AY18" i="16" s="1"/>
  <c r="AV13" i="16"/>
  <c r="AX13" i="16" s="1"/>
  <c r="AQ13" i="16"/>
  <c r="AY13" i="16" s="1"/>
  <c r="AV6" i="16"/>
  <c r="AW6" i="16" s="1"/>
  <c r="AQ6" i="16"/>
  <c r="AY6" i="16" s="1"/>
  <c r="AV5" i="16"/>
  <c r="AX5" i="16" s="1"/>
  <c r="AQ5" i="16"/>
  <c r="AY5" i="16" s="1"/>
  <c r="AQ2" i="16"/>
  <c r="AY2" i="16" s="1"/>
  <c r="AX7" i="16"/>
  <c r="AW7" i="16"/>
  <c r="AX9" i="16"/>
  <c r="AW9" i="16"/>
  <c r="AX21" i="16"/>
  <c r="AW21" i="16"/>
  <c r="AX12" i="16"/>
  <c r="AW12" i="16"/>
  <c r="AX10" i="16"/>
  <c r="AW10" i="16"/>
  <c r="AX14" i="16"/>
  <c r="AW14" i="16"/>
  <c r="AX16" i="16"/>
  <c r="AW16" i="16"/>
  <c r="AX15" i="16"/>
  <c r="AW15" i="16"/>
  <c r="AX8" i="16"/>
  <c r="AW8" i="16"/>
  <c r="AX20" i="16"/>
  <c r="AW20" i="16"/>
  <c r="AX17" i="16"/>
  <c r="AW17" i="16"/>
  <c r="AV2" i="16"/>
  <c r="AX2" i="16" s="1"/>
  <c r="AX11" i="16"/>
  <c r="AW11" i="16"/>
  <c r="AX19" i="16"/>
  <c r="AT4" i="16"/>
  <c r="AT13" i="16"/>
  <c r="AT8" i="16"/>
  <c r="AT15" i="16"/>
  <c r="AT6" i="16"/>
  <c r="AT18" i="16"/>
  <c r="AT21" i="16"/>
  <c r="AT17" i="16"/>
  <c r="AT10" i="16"/>
  <c r="AT7" i="16"/>
  <c r="AT12" i="16"/>
  <c r="AT16" i="16"/>
  <c r="AT5" i="16"/>
  <c r="AT11" i="16"/>
  <c r="AT20" i="16"/>
  <c r="AT2" i="16"/>
  <c r="AT9" i="16"/>
  <c r="AT19" i="16"/>
  <c r="AT3" i="16"/>
  <c r="AT14" i="16"/>
  <c r="W5" i="14"/>
  <c r="W7" i="14"/>
  <c r="W8" i="14"/>
  <c r="W12" i="14"/>
  <c r="W10" i="14"/>
  <c r="W13" i="14"/>
  <c r="W14" i="14"/>
  <c r="W17" i="14"/>
  <c r="W19" i="14"/>
  <c r="W18" i="14"/>
  <c r="W21" i="14"/>
  <c r="W6" i="14"/>
  <c r="W4" i="14"/>
  <c r="W3" i="14"/>
  <c r="W9" i="14"/>
  <c r="W11" i="14"/>
  <c r="W15" i="14"/>
  <c r="W16" i="14"/>
  <c r="W20" i="14"/>
  <c r="AA21" i="13"/>
  <c r="X21" i="13"/>
  <c r="U21" i="13"/>
  <c r="AB21" i="13" s="1"/>
  <c r="T21" i="13"/>
  <c r="Y21" i="13" s="1"/>
  <c r="Z21" i="13" s="1"/>
  <c r="AA20" i="13"/>
  <c r="X20" i="13"/>
  <c r="U20" i="13"/>
  <c r="AB20" i="13" s="1"/>
  <c r="T20" i="13"/>
  <c r="Y20" i="13" s="1"/>
  <c r="Z20" i="13" s="1"/>
  <c r="AA19" i="13"/>
  <c r="X19" i="13"/>
  <c r="U19" i="13"/>
  <c r="AB19" i="13" s="1"/>
  <c r="T19" i="13"/>
  <c r="Y19" i="13" s="1"/>
  <c r="Z19" i="13" s="1"/>
  <c r="AA18" i="13"/>
  <c r="X18" i="13"/>
  <c r="U18" i="13"/>
  <c r="AB18" i="13" s="1"/>
  <c r="T18" i="13"/>
  <c r="Y18" i="13" s="1"/>
  <c r="Z18" i="13" s="1"/>
  <c r="AA17" i="13"/>
  <c r="X17" i="13"/>
  <c r="U17" i="13"/>
  <c r="AB17" i="13" s="1"/>
  <c r="T17" i="13"/>
  <c r="Y17" i="13" s="1"/>
  <c r="Z17" i="13" s="1"/>
  <c r="AA16" i="13"/>
  <c r="X16" i="13"/>
  <c r="U16" i="13"/>
  <c r="AB16" i="13" s="1"/>
  <c r="T16" i="13"/>
  <c r="Y16" i="13" s="1"/>
  <c r="Z16" i="13" s="1"/>
  <c r="AA15" i="13"/>
  <c r="X15" i="13"/>
  <c r="U15" i="13"/>
  <c r="AB15" i="13" s="1"/>
  <c r="T15" i="13"/>
  <c r="Y15" i="13" s="1"/>
  <c r="Z15" i="13" s="1"/>
  <c r="AA14" i="13"/>
  <c r="X14" i="13"/>
  <c r="U14" i="13"/>
  <c r="AB14" i="13" s="1"/>
  <c r="T14" i="13"/>
  <c r="Y14" i="13" s="1"/>
  <c r="Z14" i="13" s="1"/>
  <c r="AA13" i="13"/>
  <c r="X13" i="13"/>
  <c r="U13" i="13"/>
  <c r="AB13" i="13" s="1"/>
  <c r="T13" i="13"/>
  <c r="Y13" i="13" s="1"/>
  <c r="Z13" i="13" s="1"/>
  <c r="AA12" i="13"/>
  <c r="X12" i="13"/>
  <c r="U12" i="13"/>
  <c r="AB12" i="13" s="1"/>
  <c r="T12" i="13"/>
  <c r="Y12" i="13" s="1"/>
  <c r="Z12" i="13" s="1"/>
  <c r="AA11" i="13"/>
  <c r="X11" i="13"/>
  <c r="U11" i="13"/>
  <c r="AB11" i="13" s="1"/>
  <c r="T11" i="13"/>
  <c r="Y11" i="13" s="1"/>
  <c r="Z11" i="13" s="1"/>
  <c r="AA9" i="13"/>
  <c r="X9" i="13"/>
  <c r="U9" i="13"/>
  <c r="AB9" i="13" s="1"/>
  <c r="T9" i="13"/>
  <c r="Y9" i="13" s="1"/>
  <c r="Z9" i="13" s="1"/>
  <c r="AA10" i="13"/>
  <c r="X10" i="13"/>
  <c r="U10" i="13"/>
  <c r="AB10" i="13" s="1"/>
  <c r="T10" i="13"/>
  <c r="Y10" i="13" s="1"/>
  <c r="Z10" i="13" s="1"/>
  <c r="AA8" i="13"/>
  <c r="X8" i="13"/>
  <c r="U8" i="13"/>
  <c r="AB8" i="13" s="1"/>
  <c r="T8" i="13"/>
  <c r="Y8" i="13" s="1"/>
  <c r="Z8" i="13" s="1"/>
  <c r="AA5" i="13"/>
  <c r="X5" i="13"/>
  <c r="U5" i="13"/>
  <c r="AB5" i="13" s="1"/>
  <c r="T5" i="13"/>
  <c r="Y5" i="13" s="1"/>
  <c r="Z5" i="13" s="1"/>
  <c r="AA4" i="13"/>
  <c r="X4" i="13"/>
  <c r="U4" i="13"/>
  <c r="AB4" i="13" s="1"/>
  <c r="T4" i="13"/>
  <c r="Y4" i="13" s="1"/>
  <c r="Z4" i="13" s="1"/>
  <c r="AA7" i="13"/>
  <c r="X7" i="13"/>
  <c r="U7" i="13"/>
  <c r="AB7" i="13" s="1"/>
  <c r="T7" i="13"/>
  <c r="Y7" i="13" s="1"/>
  <c r="Z7" i="13" s="1"/>
  <c r="AA3" i="13"/>
  <c r="X3" i="13"/>
  <c r="U3" i="13"/>
  <c r="AB3" i="13" s="1"/>
  <c r="T3" i="13"/>
  <c r="Y3" i="13" s="1"/>
  <c r="Z3" i="13" s="1"/>
  <c r="AA6" i="13"/>
  <c r="X6" i="13"/>
  <c r="U6" i="13"/>
  <c r="AB6" i="13" s="1"/>
  <c r="T6" i="13"/>
  <c r="Y6" i="13" s="1"/>
  <c r="Z6" i="13" s="1"/>
  <c r="AA2" i="13"/>
  <c r="X2" i="13"/>
  <c r="U2" i="13"/>
  <c r="AB2" i="13" s="1"/>
  <c r="W2" i="13" s="1"/>
  <c r="T2" i="13"/>
  <c r="Y2" i="13" s="1"/>
  <c r="Z2" i="13" s="1"/>
  <c r="AX6" i="16" l="1"/>
  <c r="AW4" i="16"/>
  <c r="AW5" i="16"/>
  <c r="AW18" i="16"/>
  <c r="AX3" i="16"/>
  <c r="AW13" i="16"/>
  <c r="AW2" i="16"/>
  <c r="W6" i="13"/>
  <c r="W7" i="13"/>
  <c r="W5" i="13"/>
  <c r="W10" i="13"/>
  <c r="W11" i="13"/>
  <c r="W13" i="13"/>
  <c r="W15" i="13"/>
  <c r="W18" i="13"/>
  <c r="W20" i="13"/>
  <c r="W3" i="13"/>
  <c r="W4" i="13"/>
  <c r="W8" i="13"/>
  <c r="W9" i="13"/>
  <c r="W12" i="13"/>
  <c r="W14" i="13"/>
  <c r="W16" i="13"/>
  <c r="W17" i="13"/>
  <c r="W19" i="13"/>
  <c r="W21" i="13"/>
  <c r="AA21" i="12"/>
  <c r="X21" i="12"/>
  <c r="U21" i="12"/>
  <c r="AB21" i="12" s="1"/>
  <c r="T21" i="12"/>
  <c r="Y21" i="12" s="1"/>
  <c r="Z21" i="12" s="1"/>
  <c r="AA20" i="12"/>
  <c r="X20" i="12"/>
  <c r="U20" i="12"/>
  <c r="AB20" i="12" s="1"/>
  <c r="T20" i="12"/>
  <c r="Y20" i="12" s="1"/>
  <c r="Z20" i="12" s="1"/>
  <c r="AA19" i="12"/>
  <c r="X19" i="12"/>
  <c r="U19" i="12"/>
  <c r="AB19" i="12" s="1"/>
  <c r="T19" i="12"/>
  <c r="Y19" i="12" s="1"/>
  <c r="Z19" i="12" s="1"/>
  <c r="AA17" i="12"/>
  <c r="X17" i="12"/>
  <c r="U17" i="12"/>
  <c r="AB17" i="12" s="1"/>
  <c r="T17" i="12"/>
  <c r="Y17" i="12" s="1"/>
  <c r="Z17" i="12" s="1"/>
  <c r="AA18" i="12"/>
  <c r="X18" i="12"/>
  <c r="U18" i="12"/>
  <c r="AB18" i="12" s="1"/>
  <c r="T18" i="12"/>
  <c r="Y18" i="12" s="1"/>
  <c r="Z18" i="12" s="1"/>
  <c r="AA15" i="12"/>
  <c r="X15" i="12"/>
  <c r="U15" i="12"/>
  <c r="AB15" i="12" s="1"/>
  <c r="T15" i="12"/>
  <c r="Y15" i="12" s="1"/>
  <c r="Z15" i="12" s="1"/>
  <c r="AA16" i="12"/>
  <c r="X16" i="12"/>
  <c r="U16" i="12"/>
  <c r="AB16" i="12" s="1"/>
  <c r="T16" i="12"/>
  <c r="Y16" i="12" s="1"/>
  <c r="Z16" i="12" s="1"/>
  <c r="AA14" i="12"/>
  <c r="X14" i="12"/>
  <c r="U14" i="12"/>
  <c r="AB14" i="12" s="1"/>
  <c r="T14" i="12"/>
  <c r="Y14" i="12" s="1"/>
  <c r="Z14" i="12" s="1"/>
  <c r="AA11" i="12"/>
  <c r="X11" i="12"/>
  <c r="U11" i="12"/>
  <c r="AB11" i="12" s="1"/>
  <c r="T11" i="12"/>
  <c r="Y11" i="12" s="1"/>
  <c r="Z11" i="12" s="1"/>
  <c r="AA13" i="12"/>
  <c r="X13" i="12"/>
  <c r="U13" i="12"/>
  <c r="AB13" i="12" s="1"/>
  <c r="T13" i="12"/>
  <c r="Y13" i="12" s="1"/>
  <c r="Z13" i="12" s="1"/>
  <c r="AA12" i="12"/>
  <c r="X12" i="12"/>
  <c r="U12" i="12"/>
  <c r="AB12" i="12" s="1"/>
  <c r="T12" i="12"/>
  <c r="Y12" i="12" s="1"/>
  <c r="Z12" i="12" s="1"/>
  <c r="AA10" i="12"/>
  <c r="X10" i="12"/>
  <c r="U10" i="12"/>
  <c r="AB10" i="12" s="1"/>
  <c r="T10" i="12"/>
  <c r="Y10" i="12" s="1"/>
  <c r="Z10" i="12" s="1"/>
  <c r="AA9" i="12"/>
  <c r="X9" i="12"/>
  <c r="U9" i="12"/>
  <c r="AB9" i="12" s="1"/>
  <c r="T9" i="12"/>
  <c r="Y9" i="12" s="1"/>
  <c r="Z9" i="12" s="1"/>
  <c r="AA5" i="12"/>
  <c r="X5" i="12"/>
  <c r="U5" i="12"/>
  <c r="AB5" i="12" s="1"/>
  <c r="T5" i="12"/>
  <c r="Y5" i="12" s="1"/>
  <c r="Z5" i="12" s="1"/>
  <c r="AA8" i="12"/>
  <c r="X8" i="12"/>
  <c r="U8" i="12"/>
  <c r="AB8" i="12" s="1"/>
  <c r="T8" i="12"/>
  <c r="Y8" i="12" s="1"/>
  <c r="Z8" i="12" s="1"/>
  <c r="AA6" i="12"/>
  <c r="X6" i="12"/>
  <c r="U6" i="12"/>
  <c r="AB6" i="12" s="1"/>
  <c r="T6" i="12"/>
  <c r="Y6" i="12" s="1"/>
  <c r="Z6" i="12" s="1"/>
  <c r="AA7" i="12"/>
  <c r="X7" i="12"/>
  <c r="U7" i="12"/>
  <c r="AB7" i="12" s="1"/>
  <c r="T7" i="12"/>
  <c r="Y7" i="12" s="1"/>
  <c r="Z7" i="12" s="1"/>
  <c r="AA4" i="12"/>
  <c r="X4" i="12"/>
  <c r="U4" i="12"/>
  <c r="AB4" i="12" s="1"/>
  <c r="T4" i="12"/>
  <c r="Y4" i="12" s="1"/>
  <c r="Z4" i="12" s="1"/>
  <c r="AA3" i="12"/>
  <c r="X3" i="12"/>
  <c r="U3" i="12"/>
  <c r="AB3" i="12" s="1"/>
  <c r="T3" i="12"/>
  <c r="Y3" i="12" s="1"/>
  <c r="Z3" i="12" s="1"/>
  <c r="AA2" i="12"/>
  <c r="X2" i="12"/>
  <c r="U2" i="12"/>
  <c r="AB2" i="12" s="1"/>
  <c r="W2" i="12" s="1"/>
  <c r="T2" i="12"/>
  <c r="Y2" i="12" s="1"/>
  <c r="Z2" i="12" s="1"/>
  <c r="W4" i="12" l="1"/>
  <c r="W6" i="12"/>
  <c r="W5" i="12"/>
  <c r="W10" i="12"/>
  <c r="W13" i="12"/>
  <c r="W14" i="12"/>
  <c r="W15" i="12"/>
  <c r="W18" i="12"/>
  <c r="W19" i="12"/>
  <c r="W21" i="12"/>
  <c r="W3" i="12"/>
  <c r="W7" i="12"/>
  <c r="W8" i="12"/>
  <c r="W9" i="12"/>
  <c r="W12" i="12"/>
  <c r="W11" i="12"/>
  <c r="W16" i="12"/>
  <c r="W17" i="12"/>
  <c r="W20" i="12"/>
  <c r="AA21" i="11"/>
  <c r="X21" i="11"/>
  <c r="U21" i="11"/>
  <c r="AB21" i="11" s="1"/>
  <c r="T21" i="11"/>
  <c r="Y21" i="11" s="1"/>
  <c r="Z21" i="11" s="1"/>
  <c r="AA20" i="11"/>
  <c r="X20" i="11"/>
  <c r="U20" i="11"/>
  <c r="AB20" i="11" s="1"/>
  <c r="T20" i="11"/>
  <c r="Y20" i="11" s="1"/>
  <c r="Z20" i="11" s="1"/>
  <c r="AA18" i="11"/>
  <c r="X18" i="11"/>
  <c r="U18" i="11"/>
  <c r="AB18" i="11" s="1"/>
  <c r="T18" i="11"/>
  <c r="Y18" i="11" s="1"/>
  <c r="Z18" i="11" s="1"/>
  <c r="AA17" i="11"/>
  <c r="X17" i="11"/>
  <c r="U17" i="11"/>
  <c r="AB17" i="11" s="1"/>
  <c r="T17" i="11"/>
  <c r="Y17" i="11" s="1"/>
  <c r="Z17" i="11" s="1"/>
  <c r="AA19" i="11"/>
  <c r="X19" i="11"/>
  <c r="U19" i="11"/>
  <c r="AB19" i="11" s="1"/>
  <c r="T19" i="11"/>
  <c r="Y19" i="11" s="1"/>
  <c r="Z19" i="11" s="1"/>
  <c r="AA15" i="11"/>
  <c r="X15" i="11"/>
  <c r="U15" i="11"/>
  <c r="AB15" i="11" s="1"/>
  <c r="T15" i="11"/>
  <c r="Y15" i="11" s="1"/>
  <c r="Z15" i="11" s="1"/>
  <c r="AA16" i="11"/>
  <c r="X16" i="11"/>
  <c r="U16" i="11"/>
  <c r="AB16" i="11" s="1"/>
  <c r="T16" i="11"/>
  <c r="Y16" i="11" s="1"/>
  <c r="Z16" i="11" s="1"/>
  <c r="AA14" i="11"/>
  <c r="X14" i="11"/>
  <c r="U14" i="11"/>
  <c r="AB14" i="11" s="1"/>
  <c r="T14" i="11"/>
  <c r="Y14" i="11" s="1"/>
  <c r="Z14" i="11" s="1"/>
  <c r="AA13" i="11"/>
  <c r="X13" i="11"/>
  <c r="U13" i="11"/>
  <c r="AB13" i="11" s="1"/>
  <c r="T13" i="11"/>
  <c r="Y13" i="11" s="1"/>
  <c r="Z13" i="11" s="1"/>
  <c r="AA9" i="11"/>
  <c r="X9" i="11"/>
  <c r="U9" i="11"/>
  <c r="AB9" i="11" s="1"/>
  <c r="T9" i="11"/>
  <c r="Y9" i="11" s="1"/>
  <c r="Z9" i="11" s="1"/>
  <c r="AA7" i="11"/>
  <c r="X7" i="11"/>
  <c r="U7" i="11"/>
  <c r="AB7" i="11" s="1"/>
  <c r="T7" i="11"/>
  <c r="Y7" i="11" s="1"/>
  <c r="Z7" i="11" s="1"/>
  <c r="AA10" i="11"/>
  <c r="X10" i="11"/>
  <c r="U10" i="11"/>
  <c r="AB10" i="11" s="1"/>
  <c r="T10" i="11"/>
  <c r="Y10" i="11" s="1"/>
  <c r="Z10" i="11" s="1"/>
  <c r="AA12" i="11"/>
  <c r="X12" i="11"/>
  <c r="U12" i="11"/>
  <c r="AB12" i="11" s="1"/>
  <c r="T12" i="11"/>
  <c r="Y12" i="11" s="1"/>
  <c r="Z12" i="11" s="1"/>
  <c r="AA11" i="11"/>
  <c r="X11" i="11"/>
  <c r="U11" i="11"/>
  <c r="AB11" i="11" s="1"/>
  <c r="T11" i="11"/>
  <c r="Y11" i="11" s="1"/>
  <c r="Z11" i="11" s="1"/>
  <c r="AA4" i="11"/>
  <c r="X4" i="11"/>
  <c r="U4" i="11"/>
  <c r="AB4" i="11" s="1"/>
  <c r="T4" i="11"/>
  <c r="Y4" i="11" s="1"/>
  <c r="Z4" i="11" s="1"/>
  <c r="AA8" i="11"/>
  <c r="X8" i="11"/>
  <c r="U8" i="11"/>
  <c r="AB8" i="11" s="1"/>
  <c r="T8" i="11"/>
  <c r="Y8" i="11" s="1"/>
  <c r="Z8" i="11" s="1"/>
  <c r="AA6" i="11"/>
  <c r="X6" i="11"/>
  <c r="U6" i="11"/>
  <c r="AB6" i="11" s="1"/>
  <c r="T6" i="11"/>
  <c r="Y6" i="11" s="1"/>
  <c r="Z6" i="11" s="1"/>
  <c r="AA5" i="11"/>
  <c r="X5" i="11"/>
  <c r="U5" i="11"/>
  <c r="AB5" i="11" s="1"/>
  <c r="T5" i="11"/>
  <c r="Y5" i="11" s="1"/>
  <c r="Z5" i="11" s="1"/>
  <c r="AA2" i="11"/>
  <c r="X2" i="11"/>
  <c r="U2" i="11"/>
  <c r="AB2" i="11" s="1"/>
  <c r="T2" i="11"/>
  <c r="Y2" i="11" s="1"/>
  <c r="Z2" i="11" s="1"/>
  <c r="AA3" i="11"/>
  <c r="X3" i="11"/>
  <c r="U3" i="11"/>
  <c r="AB3" i="11" s="1"/>
  <c r="T3" i="11"/>
  <c r="Y3" i="11" s="1"/>
  <c r="Z3" i="11" s="1"/>
  <c r="W3" i="11" l="1"/>
  <c r="W2" i="11"/>
  <c r="W6" i="11"/>
  <c r="W4" i="11"/>
  <c r="W12" i="11"/>
  <c r="W7" i="11"/>
  <c r="W13" i="11"/>
  <c r="W16" i="11"/>
  <c r="W15" i="11"/>
  <c r="W17" i="11"/>
  <c r="W20" i="11"/>
  <c r="W5" i="11"/>
  <c r="W8" i="11"/>
  <c r="W11" i="11"/>
  <c r="W10" i="11"/>
  <c r="W9" i="11"/>
  <c r="W14" i="11"/>
  <c r="W19" i="11"/>
  <c r="W18" i="11"/>
  <c r="W21" i="11"/>
  <c r="AA21" i="10"/>
  <c r="X21" i="10"/>
  <c r="U21" i="10"/>
  <c r="AB21" i="10" s="1"/>
  <c r="T21" i="10"/>
  <c r="Y21" i="10" s="1"/>
  <c r="Z21" i="10" s="1"/>
  <c r="AA20" i="10"/>
  <c r="X20" i="10"/>
  <c r="U20" i="10"/>
  <c r="AB20" i="10" s="1"/>
  <c r="T20" i="10"/>
  <c r="Y20" i="10" s="1"/>
  <c r="Z20" i="10" s="1"/>
  <c r="AA19" i="10"/>
  <c r="X19" i="10"/>
  <c r="U19" i="10"/>
  <c r="AB19" i="10" s="1"/>
  <c r="T19" i="10"/>
  <c r="Y19" i="10" s="1"/>
  <c r="Z19" i="10" s="1"/>
  <c r="AA18" i="10"/>
  <c r="X18" i="10"/>
  <c r="U18" i="10"/>
  <c r="AB18" i="10" s="1"/>
  <c r="T18" i="10"/>
  <c r="Y18" i="10" s="1"/>
  <c r="Z18" i="10" s="1"/>
  <c r="AA16" i="10"/>
  <c r="X16" i="10"/>
  <c r="U16" i="10"/>
  <c r="AB16" i="10" s="1"/>
  <c r="T16" i="10"/>
  <c r="Y16" i="10" s="1"/>
  <c r="Z16" i="10" s="1"/>
  <c r="AA17" i="10"/>
  <c r="X17" i="10"/>
  <c r="U17" i="10"/>
  <c r="AB17" i="10" s="1"/>
  <c r="T17" i="10"/>
  <c r="Y17" i="10" s="1"/>
  <c r="Z17" i="10" s="1"/>
  <c r="AA14" i="10"/>
  <c r="X14" i="10"/>
  <c r="U14" i="10"/>
  <c r="AB14" i="10" s="1"/>
  <c r="T14" i="10"/>
  <c r="Y14" i="10" s="1"/>
  <c r="Z14" i="10" s="1"/>
  <c r="AA15" i="10"/>
  <c r="X15" i="10"/>
  <c r="U15" i="10"/>
  <c r="AB15" i="10" s="1"/>
  <c r="T15" i="10"/>
  <c r="Y15" i="10" s="1"/>
  <c r="Z15" i="10" s="1"/>
  <c r="AA9" i="10"/>
  <c r="X9" i="10"/>
  <c r="U9" i="10"/>
  <c r="AB9" i="10" s="1"/>
  <c r="T9" i="10"/>
  <c r="Y9" i="10" s="1"/>
  <c r="Z9" i="10" s="1"/>
  <c r="AA13" i="10"/>
  <c r="X13" i="10"/>
  <c r="U13" i="10"/>
  <c r="AB13" i="10" s="1"/>
  <c r="T13" i="10"/>
  <c r="Y13" i="10" s="1"/>
  <c r="Z13" i="10" s="1"/>
  <c r="AA12" i="10"/>
  <c r="X12" i="10"/>
  <c r="U12" i="10"/>
  <c r="AB12" i="10" s="1"/>
  <c r="T12" i="10"/>
  <c r="Y12" i="10" s="1"/>
  <c r="Z12" i="10" s="1"/>
  <c r="AA11" i="10"/>
  <c r="X11" i="10"/>
  <c r="U11" i="10"/>
  <c r="AB11" i="10" s="1"/>
  <c r="T11" i="10"/>
  <c r="Y11" i="10" s="1"/>
  <c r="Z11" i="10" s="1"/>
  <c r="AA10" i="10"/>
  <c r="X10" i="10"/>
  <c r="U10" i="10"/>
  <c r="AB10" i="10" s="1"/>
  <c r="T10" i="10"/>
  <c r="Y10" i="10" s="1"/>
  <c r="Z10" i="10" s="1"/>
  <c r="AA8" i="10"/>
  <c r="X8" i="10"/>
  <c r="U8" i="10"/>
  <c r="AB8" i="10" s="1"/>
  <c r="T8" i="10"/>
  <c r="Y8" i="10" s="1"/>
  <c r="Z8" i="10" s="1"/>
  <c r="AA5" i="10"/>
  <c r="X5" i="10"/>
  <c r="U5" i="10"/>
  <c r="AB5" i="10" s="1"/>
  <c r="T5" i="10"/>
  <c r="Y5" i="10" s="1"/>
  <c r="Z5" i="10" s="1"/>
  <c r="AA3" i="10"/>
  <c r="X3" i="10"/>
  <c r="U3" i="10"/>
  <c r="AB3" i="10" s="1"/>
  <c r="T3" i="10"/>
  <c r="Y3" i="10" s="1"/>
  <c r="Z3" i="10" s="1"/>
  <c r="AA7" i="10"/>
  <c r="X7" i="10"/>
  <c r="U7" i="10"/>
  <c r="AB7" i="10" s="1"/>
  <c r="T7" i="10"/>
  <c r="Y7" i="10" s="1"/>
  <c r="Z7" i="10" s="1"/>
  <c r="AA6" i="10"/>
  <c r="X6" i="10"/>
  <c r="U6" i="10"/>
  <c r="AB6" i="10" s="1"/>
  <c r="T6" i="10"/>
  <c r="Y6" i="10" s="1"/>
  <c r="Z6" i="10" s="1"/>
  <c r="AA4" i="10"/>
  <c r="X4" i="10"/>
  <c r="U4" i="10"/>
  <c r="AB4" i="10" s="1"/>
  <c r="T4" i="10"/>
  <c r="Y4" i="10" s="1"/>
  <c r="Z4" i="10" s="1"/>
  <c r="AA2" i="10"/>
  <c r="X2" i="10"/>
  <c r="U2" i="10"/>
  <c r="AB2" i="10" s="1"/>
  <c r="W2" i="10" s="1"/>
  <c r="T2" i="10"/>
  <c r="Y2" i="10" s="1"/>
  <c r="Z2" i="10" s="1"/>
  <c r="W6" i="10" l="1"/>
  <c r="W20" i="10"/>
  <c r="W4" i="10"/>
  <c r="W7" i="10"/>
  <c r="W3" i="10"/>
  <c r="W5" i="10"/>
  <c r="W8" i="10"/>
  <c r="W10" i="10"/>
  <c r="W11" i="10"/>
  <c r="W12" i="10"/>
  <c r="W13" i="10"/>
  <c r="W9" i="10"/>
  <c r="W15" i="10"/>
  <c r="W14" i="10"/>
  <c r="W17" i="10"/>
  <c r="W16" i="10"/>
  <c r="W18" i="10"/>
  <c r="W19" i="10"/>
  <c r="W21" i="10"/>
  <c r="AA21" i="9"/>
  <c r="X21" i="9"/>
  <c r="U21" i="9"/>
  <c r="AB21" i="9" s="1"/>
  <c r="T21" i="9"/>
  <c r="Y21" i="9" s="1"/>
  <c r="Z21" i="9" s="1"/>
  <c r="AA19" i="9"/>
  <c r="X19" i="9"/>
  <c r="U19" i="9"/>
  <c r="AB19" i="9" s="1"/>
  <c r="T19" i="9"/>
  <c r="Y19" i="9" s="1"/>
  <c r="Z19" i="9" s="1"/>
  <c r="AA18" i="9"/>
  <c r="X18" i="9"/>
  <c r="U18" i="9"/>
  <c r="AB18" i="9" s="1"/>
  <c r="T18" i="9"/>
  <c r="Y18" i="9" s="1"/>
  <c r="Z18" i="9" s="1"/>
  <c r="AA20" i="9"/>
  <c r="X20" i="9"/>
  <c r="U20" i="9"/>
  <c r="AB20" i="9" s="1"/>
  <c r="T20" i="9"/>
  <c r="Y20" i="9" s="1"/>
  <c r="Z20" i="9" s="1"/>
  <c r="AA16" i="9"/>
  <c r="X16" i="9"/>
  <c r="U16" i="9"/>
  <c r="AB16" i="9" s="1"/>
  <c r="T16" i="9"/>
  <c r="Y16" i="9" s="1"/>
  <c r="Z16" i="9" s="1"/>
  <c r="AA14" i="9"/>
  <c r="X14" i="9"/>
  <c r="U14" i="9"/>
  <c r="AB14" i="9" s="1"/>
  <c r="T14" i="9"/>
  <c r="Y14" i="9" s="1"/>
  <c r="Z14" i="9" s="1"/>
  <c r="AA17" i="9"/>
  <c r="X17" i="9"/>
  <c r="U17" i="9"/>
  <c r="AB17" i="9" s="1"/>
  <c r="T17" i="9"/>
  <c r="Y17" i="9" s="1"/>
  <c r="Z17" i="9" s="1"/>
  <c r="AA13" i="9"/>
  <c r="X13" i="9"/>
  <c r="U13" i="9"/>
  <c r="AB13" i="9" s="1"/>
  <c r="T13" i="9"/>
  <c r="Y13" i="9" s="1"/>
  <c r="Z13" i="9" s="1"/>
  <c r="AA15" i="9"/>
  <c r="X15" i="9"/>
  <c r="U15" i="9"/>
  <c r="AB15" i="9" s="1"/>
  <c r="T15" i="9"/>
  <c r="Y15" i="9" s="1"/>
  <c r="Z15" i="9" s="1"/>
  <c r="AA9" i="9"/>
  <c r="X9" i="9"/>
  <c r="U9" i="9"/>
  <c r="AB9" i="9" s="1"/>
  <c r="T9" i="9"/>
  <c r="Y9" i="9" s="1"/>
  <c r="Z9" i="9" s="1"/>
  <c r="AA10" i="9"/>
  <c r="X10" i="9"/>
  <c r="U10" i="9"/>
  <c r="AB10" i="9" s="1"/>
  <c r="T10" i="9"/>
  <c r="Y10" i="9" s="1"/>
  <c r="Z10" i="9" s="1"/>
  <c r="AA12" i="9"/>
  <c r="X12" i="9"/>
  <c r="U12" i="9"/>
  <c r="AB12" i="9" s="1"/>
  <c r="T12" i="9"/>
  <c r="Y12" i="9" s="1"/>
  <c r="Z12" i="9" s="1"/>
  <c r="AA11" i="9"/>
  <c r="X11" i="9"/>
  <c r="U11" i="9"/>
  <c r="AB11" i="9" s="1"/>
  <c r="T11" i="9"/>
  <c r="Y11" i="9" s="1"/>
  <c r="Z11" i="9" s="1"/>
  <c r="AA8" i="9"/>
  <c r="X8" i="9"/>
  <c r="U8" i="9"/>
  <c r="AB8" i="9" s="1"/>
  <c r="T8" i="9"/>
  <c r="Y8" i="9" s="1"/>
  <c r="Z8" i="9" s="1"/>
  <c r="AA4" i="9"/>
  <c r="X4" i="9"/>
  <c r="U4" i="9"/>
  <c r="AB4" i="9" s="1"/>
  <c r="T4" i="9"/>
  <c r="Y4" i="9" s="1"/>
  <c r="Z4" i="9" s="1"/>
  <c r="AA6" i="9"/>
  <c r="X6" i="9"/>
  <c r="U6" i="9"/>
  <c r="AB6" i="9" s="1"/>
  <c r="T6" i="9"/>
  <c r="Y6" i="9" s="1"/>
  <c r="Z6" i="9" s="1"/>
  <c r="AA2" i="9"/>
  <c r="X2" i="9"/>
  <c r="U2" i="9"/>
  <c r="AB2" i="9" s="1"/>
  <c r="T2" i="9"/>
  <c r="Y2" i="9" s="1"/>
  <c r="Z2" i="9" s="1"/>
  <c r="AA5" i="9"/>
  <c r="X5" i="9"/>
  <c r="U5" i="9"/>
  <c r="AB5" i="9" s="1"/>
  <c r="T5" i="9"/>
  <c r="Y5" i="9" s="1"/>
  <c r="Z5" i="9" s="1"/>
  <c r="AA7" i="9"/>
  <c r="X7" i="9"/>
  <c r="U7" i="9"/>
  <c r="AB7" i="9" s="1"/>
  <c r="T7" i="9"/>
  <c r="Y7" i="9" s="1"/>
  <c r="Z7" i="9" s="1"/>
  <c r="AA3" i="9"/>
  <c r="X3" i="9"/>
  <c r="U3" i="9"/>
  <c r="AB3" i="9" s="1"/>
  <c r="W3" i="9" s="1"/>
  <c r="T3" i="9"/>
  <c r="Y3" i="9" s="1"/>
  <c r="Z3" i="9" s="1"/>
  <c r="W5" i="9" l="1"/>
  <c r="W6" i="9"/>
  <c r="W8" i="9"/>
  <c r="W12" i="9"/>
  <c r="W9" i="9"/>
  <c r="W13" i="9"/>
  <c r="W14" i="9"/>
  <c r="W16" i="9"/>
  <c r="W18" i="9"/>
  <c r="W19" i="9"/>
  <c r="W7" i="9"/>
  <c r="W2" i="9"/>
  <c r="W4" i="9"/>
  <c r="W11" i="9"/>
  <c r="W10" i="9"/>
  <c r="W15" i="9"/>
  <c r="W17" i="9"/>
  <c r="W20" i="9"/>
  <c r="W21" i="9"/>
  <c r="AA21" i="8"/>
  <c r="X21" i="8"/>
  <c r="U21" i="8"/>
  <c r="AB21" i="8" s="1"/>
  <c r="T21" i="8"/>
  <c r="Y21" i="8" s="1"/>
  <c r="Z21" i="8" s="1"/>
  <c r="AA19" i="8"/>
  <c r="X19" i="8"/>
  <c r="U19" i="8"/>
  <c r="AB19" i="8" s="1"/>
  <c r="T19" i="8"/>
  <c r="Y19" i="8" s="1"/>
  <c r="Z19" i="8" s="1"/>
  <c r="AA20" i="8"/>
  <c r="X20" i="8"/>
  <c r="U20" i="8"/>
  <c r="AB20" i="8" s="1"/>
  <c r="T20" i="8"/>
  <c r="Y20" i="8" s="1"/>
  <c r="Z20" i="8" s="1"/>
  <c r="AA16" i="8"/>
  <c r="X16" i="8"/>
  <c r="U16" i="8"/>
  <c r="AB16" i="8" s="1"/>
  <c r="T16" i="8"/>
  <c r="Y16" i="8" s="1"/>
  <c r="Z16" i="8" s="1"/>
  <c r="AA18" i="8"/>
  <c r="X18" i="8"/>
  <c r="U18" i="8"/>
  <c r="AB18" i="8" s="1"/>
  <c r="T18" i="8"/>
  <c r="Y18" i="8" s="1"/>
  <c r="Z18" i="8" s="1"/>
  <c r="AA17" i="8"/>
  <c r="X17" i="8"/>
  <c r="U17" i="8"/>
  <c r="AB17" i="8" s="1"/>
  <c r="T17" i="8"/>
  <c r="Y17" i="8" s="1"/>
  <c r="Z17" i="8" s="1"/>
  <c r="AA13" i="8"/>
  <c r="X13" i="8"/>
  <c r="U13" i="8"/>
  <c r="AB13" i="8" s="1"/>
  <c r="T13" i="8"/>
  <c r="Y13" i="8" s="1"/>
  <c r="Z13" i="8" s="1"/>
  <c r="AA11" i="8"/>
  <c r="X11" i="8"/>
  <c r="U11" i="8"/>
  <c r="AB11" i="8" s="1"/>
  <c r="T11" i="8"/>
  <c r="Y11" i="8" s="1"/>
  <c r="Z11" i="8" s="1"/>
  <c r="AA7" i="8"/>
  <c r="X7" i="8"/>
  <c r="U7" i="8"/>
  <c r="AB7" i="8" s="1"/>
  <c r="T7" i="8"/>
  <c r="Y7" i="8" s="1"/>
  <c r="Z7" i="8" s="1"/>
  <c r="AA14" i="8"/>
  <c r="X14" i="8"/>
  <c r="U14" i="8"/>
  <c r="AB14" i="8" s="1"/>
  <c r="T14" i="8"/>
  <c r="Y14" i="8" s="1"/>
  <c r="Z14" i="8" s="1"/>
  <c r="AA12" i="8"/>
  <c r="X12" i="8"/>
  <c r="U12" i="8"/>
  <c r="AB12" i="8" s="1"/>
  <c r="T12" i="8"/>
  <c r="Y12" i="8" s="1"/>
  <c r="Z12" i="8" s="1"/>
  <c r="AA15" i="8"/>
  <c r="X15" i="8"/>
  <c r="U15" i="8"/>
  <c r="AB15" i="8" s="1"/>
  <c r="T15" i="8"/>
  <c r="Y15" i="8" s="1"/>
  <c r="Z15" i="8" s="1"/>
  <c r="AA9" i="8"/>
  <c r="X9" i="8"/>
  <c r="U9" i="8"/>
  <c r="AB9" i="8" s="1"/>
  <c r="T9" i="8"/>
  <c r="Y9" i="8" s="1"/>
  <c r="Z9" i="8" s="1"/>
  <c r="AA5" i="8"/>
  <c r="X5" i="8"/>
  <c r="U5" i="8"/>
  <c r="AB5" i="8" s="1"/>
  <c r="T5" i="8"/>
  <c r="Y5" i="8" s="1"/>
  <c r="Z5" i="8" s="1"/>
  <c r="AA10" i="8"/>
  <c r="X10" i="8"/>
  <c r="U10" i="8"/>
  <c r="AB10" i="8" s="1"/>
  <c r="T10" i="8"/>
  <c r="Y10" i="8" s="1"/>
  <c r="Z10" i="8" s="1"/>
  <c r="AA8" i="8"/>
  <c r="X8" i="8"/>
  <c r="U8" i="8"/>
  <c r="AB8" i="8" s="1"/>
  <c r="T8" i="8"/>
  <c r="Y8" i="8" s="1"/>
  <c r="Z8" i="8" s="1"/>
  <c r="AA3" i="8"/>
  <c r="X3" i="8"/>
  <c r="U3" i="8"/>
  <c r="AB3" i="8" s="1"/>
  <c r="T3" i="8"/>
  <c r="Y3" i="8" s="1"/>
  <c r="Z3" i="8" s="1"/>
  <c r="AA6" i="8"/>
  <c r="X6" i="8"/>
  <c r="U6" i="8"/>
  <c r="AB6" i="8" s="1"/>
  <c r="T6" i="8"/>
  <c r="Y6" i="8" s="1"/>
  <c r="Z6" i="8" s="1"/>
  <c r="AA4" i="8"/>
  <c r="X4" i="8"/>
  <c r="U4" i="8"/>
  <c r="AB4" i="8" s="1"/>
  <c r="T4" i="8"/>
  <c r="Y4" i="8" s="1"/>
  <c r="Z4" i="8" s="1"/>
  <c r="AA2" i="8"/>
  <c r="X2" i="8"/>
  <c r="U2" i="8"/>
  <c r="AB2" i="8" s="1"/>
  <c r="W2" i="8" s="1"/>
  <c r="T2" i="8"/>
  <c r="Y2" i="8" s="1"/>
  <c r="Z2" i="8" s="1"/>
  <c r="W6" i="8" l="1"/>
  <c r="W8" i="8"/>
  <c r="W5" i="8"/>
  <c r="W7" i="8"/>
  <c r="W4" i="8"/>
  <c r="W3" i="8"/>
  <c r="W10" i="8"/>
  <c r="W9" i="8"/>
  <c r="W15" i="8"/>
  <c r="W12" i="8"/>
  <c r="W14" i="8"/>
  <c r="W11" i="8"/>
  <c r="W13" i="8"/>
  <c r="W17" i="8"/>
  <c r="W18" i="8"/>
  <c r="W16" i="8"/>
  <c r="W20" i="8"/>
  <c r="W19" i="8"/>
  <c r="W21" i="8"/>
  <c r="AA21" i="7"/>
  <c r="X21" i="7"/>
  <c r="U21" i="7"/>
  <c r="AB21" i="7" s="1"/>
  <c r="T21" i="7"/>
  <c r="Y21" i="7" s="1"/>
  <c r="Z21" i="7" s="1"/>
  <c r="AA20" i="7"/>
  <c r="X20" i="7"/>
  <c r="U20" i="7"/>
  <c r="AB20" i="7" s="1"/>
  <c r="T20" i="7"/>
  <c r="Y20" i="7" s="1"/>
  <c r="Z20" i="7" s="1"/>
  <c r="AA19" i="7"/>
  <c r="X19" i="7"/>
  <c r="U19" i="7"/>
  <c r="AB19" i="7" s="1"/>
  <c r="T19" i="7"/>
  <c r="Y19" i="7" s="1"/>
  <c r="Z19" i="7" s="1"/>
  <c r="AA18" i="7"/>
  <c r="X18" i="7"/>
  <c r="U18" i="7"/>
  <c r="AB18" i="7" s="1"/>
  <c r="T18" i="7"/>
  <c r="Y18" i="7" s="1"/>
  <c r="Z18" i="7" s="1"/>
  <c r="AA16" i="7"/>
  <c r="X16" i="7"/>
  <c r="U16" i="7"/>
  <c r="AB16" i="7" s="1"/>
  <c r="T16" i="7"/>
  <c r="Y16" i="7" s="1"/>
  <c r="Z16" i="7" s="1"/>
  <c r="AA13" i="7"/>
  <c r="X13" i="7"/>
  <c r="U13" i="7"/>
  <c r="AB13" i="7" s="1"/>
  <c r="T13" i="7"/>
  <c r="Y13" i="7" s="1"/>
  <c r="Z13" i="7" s="1"/>
  <c r="AA15" i="7"/>
  <c r="X15" i="7"/>
  <c r="U15" i="7"/>
  <c r="AB15" i="7" s="1"/>
  <c r="T15" i="7"/>
  <c r="Y15" i="7" s="1"/>
  <c r="Z15" i="7" s="1"/>
  <c r="AA11" i="7"/>
  <c r="X11" i="7"/>
  <c r="U11" i="7"/>
  <c r="AB11" i="7" s="1"/>
  <c r="T11" i="7"/>
  <c r="Y11" i="7" s="1"/>
  <c r="Z11" i="7" s="1"/>
  <c r="AA10" i="7"/>
  <c r="X10" i="7"/>
  <c r="U10" i="7"/>
  <c r="AB10" i="7" s="1"/>
  <c r="T10" i="7"/>
  <c r="Y10" i="7" s="1"/>
  <c r="Z10" i="7" s="1"/>
  <c r="AA12" i="7"/>
  <c r="X12" i="7"/>
  <c r="U12" i="7"/>
  <c r="AB12" i="7" s="1"/>
  <c r="T12" i="7"/>
  <c r="Y12" i="7" s="1"/>
  <c r="Z12" i="7" s="1"/>
  <c r="AA14" i="7"/>
  <c r="X14" i="7"/>
  <c r="U14" i="7"/>
  <c r="AB14" i="7" s="1"/>
  <c r="T14" i="7"/>
  <c r="Y14" i="7" s="1"/>
  <c r="Z14" i="7" s="1"/>
  <c r="AA3" i="7"/>
  <c r="X3" i="7"/>
  <c r="U3" i="7"/>
  <c r="AB3" i="7" s="1"/>
  <c r="T3" i="7"/>
  <c r="Y3" i="7" s="1"/>
  <c r="Z3" i="7" s="1"/>
  <c r="AA9" i="7"/>
  <c r="X9" i="7"/>
  <c r="U9" i="7"/>
  <c r="AB9" i="7" s="1"/>
  <c r="T9" i="7"/>
  <c r="Y9" i="7" s="1"/>
  <c r="Z9" i="7" s="1"/>
  <c r="AA8" i="7"/>
  <c r="X8" i="7"/>
  <c r="U8" i="7"/>
  <c r="AB8" i="7" s="1"/>
  <c r="T8" i="7"/>
  <c r="Y8" i="7" s="1"/>
  <c r="Z8" i="7" s="1"/>
  <c r="AA4" i="7"/>
  <c r="X4" i="7"/>
  <c r="U4" i="7"/>
  <c r="AB4" i="7" s="1"/>
  <c r="T4" i="7"/>
  <c r="Y4" i="7" s="1"/>
  <c r="Z4" i="7" s="1"/>
  <c r="AA6" i="7"/>
  <c r="X6" i="7"/>
  <c r="U6" i="7"/>
  <c r="AB6" i="7" s="1"/>
  <c r="T6" i="7"/>
  <c r="Y6" i="7" s="1"/>
  <c r="Z6" i="7" s="1"/>
  <c r="AA17" i="7"/>
  <c r="X17" i="7"/>
  <c r="U17" i="7"/>
  <c r="AB17" i="7" s="1"/>
  <c r="T17" i="7"/>
  <c r="Y17" i="7" s="1"/>
  <c r="Z17" i="7" s="1"/>
  <c r="AA7" i="7"/>
  <c r="X7" i="7"/>
  <c r="U7" i="7"/>
  <c r="AB7" i="7" s="1"/>
  <c r="T7" i="7"/>
  <c r="Y7" i="7" s="1"/>
  <c r="Z7" i="7" s="1"/>
  <c r="AA5" i="7"/>
  <c r="X5" i="7"/>
  <c r="U5" i="7"/>
  <c r="AB5" i="7" s="1"/>
  <c r="T5" i="7"/>
  <c r="Y5" i="7" s="1"/>
  <c r="Z5" i="7" s="1"/>
  <c r="AA2" i="7"/>
  <c r="X2" i="7"/>
  <c r="U2" i="7"/>
  <c r="AB2" i="7" s="1"/>
  <c r="W2" i="7" s="1"/>
  <c r="T2" i="7"/>
  <c r="Y2" i="7" s="1"/>
  <c r="Z2" i="7" s="1"/>
  <c r="W5" i="7" l="1"/>
  <c r="W17" i="7"/>
  <c r="W4" i="7"/>
  <c r="W9" i="7"/>
  <c r="W14" i="7"/>
  <c r="W10" i="7"/>
  <c r="W15" i="7"/>
  <c r="W13" i="7"/>
  <c r="W16" i="7"/>
  <c r="W19" i="7"/>
  <c r="W21" i="7"/>
  <c r="W7" i="7"/>
  <c r="W6" i="7"/>
  <c r="W8" i="7"/>
  <c r="W3" i="7"/>
  <c r="W12" i="7"/>
  <c r="W11" i="7"/>
  <c r="W18" i="7"/>
  <c r="W20" i="7"/>
  <c r="X21" i="6"/>
  <c r="X19" i="6"/>
  <c r="AA21" i="6"/>
  <c r="U21" i="6"/>
  <c r="AB21" i="6" s="1"/>
  <c r="T21" i="6"/>
  <c r="Y21" i="6" s="1"/>
  <c r="Z21" i="6" s="1"/>
  <c r="AA20" i="6"/>
  <c r="X20" i="6"/>
  <c r="U20" i="6"/>
  <c r="AB20" i="6" s="1"/>
  <c r="T20" i="6"/>
  <c r="Y20" i="6" s="1"/>
  <c r="Z20" i="6" s="1"/>
  <c r="AA19" i="6"/>
  <c r="U19" i="6"/>
  <c r="AB19" i="6" s="1"/>
  <c r="T19" i="6"/>
  <c r="Y19" i="6" s="1"/>
  <c r="Z19" i="6" s="1"/>
  <c r="AA18" i="6"/>
  <c r="X18" i="6"/>
  <c r="U18" i="6"/>
  <c r="AB18" i="6" s="1"/>
  <c r="T18" i="6"/>
  <c r="Y18" i="6" s="1"/>
  <c r="Z18" i="6" s="1"/>
  <c r="AA17" i="6"/>
  <c r="X17" i="6"/>
  <c r="U17" i="6"/>
  <c r="AB17" i="6" s="1"/>
  <c r="T17" i="6"/>
  <c r="Y17" i="6" s="1"/>
  <c r="Z17" i="6" s="1"/>
  <c r="AA16" i="6"/>
  <c r="X16" i="6"/>
  <c r="U16" i="6"/>
  <c r="AB16" i="6" s="1"/>
  <c r="T16" i="6"/>
  <c r="Y16" i="6" s="1"/>
  <c r="Z16" i="6" s="1"/>
  <c r="AA11" i="6"/>
  <c r="X11" i="6"/>
  <c r="U11" i="6"/>
  <c r="AB11" i="6" s="1"/>
  <c r="T11" i="6"/>
  <c r="Y11" i="6" s="1"/>
  <c r="Z11" i="6" s="1"/>
  <c r="AA10" i="6"/>
  <c r="X10" i="6"/>
  <c r="U10" i="6"/>
  <c r="AB10" i="6" s="1"/>
  <c r="T10" i="6"/>
  <c r="Y10" i="6" s="1"/>
  <c r="Z10" i="6" s="1"/>
  <c r="AA15" i="6"/>
  <c r="X15" i="6"/>
  <c r="U15" i="6"/>
  <c r="AB15" i="6" s="1"/>
  <c r="T15" i="6"/>
  <c r="Y15" i="6" s="1"/>
  <c r="Z15" i="6" s="1"/>
  <c r="AA12" i="6"/>
  <c r="X12" i="6"/>
  <c r="U12" i="6"/>
  <c r="AB12" i="6" s="1"/>
  <c r="T12" i="6"/>
  <c r="Y12" i="6" s="1"/>
  <c r="Z12" i="6" s="1"/>
  <c r="AA14" i="6"/>
  <c r="X14" i="6"/>
  <c r="U14" i="6"/>
  <c r="AB14" i="6" s="1"/>
  <c r="T14" i="6"/>
  <c r="Y14" i="6" s="1"/>
  <c r="Z14" i="6" s="1"/>
  <c r="AA9" i="6"/>
  <c r="X9" i="6"/>
  <c r="U9" i="6"/>
  <c r="AB9" i="6" s="1"/>
  <c r="T9" i="6"/>
  <c r="Y9" i="6" s="1"/>
  <c r="Z9" i="6" s="1"/>
  <c r="AA6" i="6"/>
  <c r="X6" i="6"/>
  <c r="U6" i="6"/>
  <c r="AB6" i="6" s="1"/>
  <c r="T6" i="6"/>
  <c r="Y6" i="6" s="1"/>
  <c r="Z6" i="6" s="1"/>
  <c r="AA13" i="6"/>
  <c r="X13" i="6"/>
  <c r="U13" i="6"/>
  <c r="AB13" i="6" s="1"/>
  <c r="T13" i="6"/>
  <c r="Y13" i="6" s="1"/>
  <c r="Z13" i="6" s="1"/>
  <c r="AA8" i="6"/>
  <c r="X8" i="6"/>
  <c r="U8" i="6"/>
  <c r="AB8" i="6" s="1"/>
  <c r="T8" i="6"/>
  <c r="Y8" i="6" s="1"/>
  <c r="Z8" i="6" s="1"/>
  <c r="AA7" i="6"/>
  <c r="X7" i="6"/>
  <c r="U7" i="6"/>
  <c r="AB7" i="6" s="1"/>
  <c r="T7" i="6"/>
  <c r="Y7" i="6" s="1"/>
  <c r="Z7" i="6" s="1"/>
  <c r="AA5" i="6"/>
  <c r="X5" i="6"/>
  <c r="U5" i="6"/>
  <c r="AB5" i="6" s="1"/>
  <c r="T5" i="6"/>
  <c r="Y5" i="6" s="1"/>
  <c r="Z5" i="6" s="1"/>
  <c r="AA2" i="6"/>
  <c r="X2" i="6"/>
  <c r="U2" i="6"/>
  <c r="AB2" i="6" s="1"/>
  <c r="T2" i="6"/>
  <c r="Y2" i="6" s="1"/>
  <c r="Z2" i="6" s="1"/>
  <c r="AA4" i="6"/>
  <c r="X4" i="6"/>
  <c r="U4" i="6"/>
  <c r="AB4" i="6" s="1"/>
  <c r="T4" i="6"/>
  <c r="Y4" i="6" s="1"/>
  <c r="Z4" i="6" s="1"/>
  <c r="AA3" i="6"/>
  <c r="X3" i="6"/>
  <c r="U3" i="6"/>
  <c r="AB3" i="6" s="1"/>
  <c r="T3" i="6"/>
  <c r="Y3" i="6" s="1"/>
  <c r="Z3" i="6" s="1"/>
  <c r="W3" i="6" l="1"/>
  <c r="W20" i="6"/>
  <c r="W4" i="6"/>
  <c r="W2" i="6"/>
  <c r="W5" i="6"/>
  <c r="W7" i="6"/>
  <c r="W8" i="6"/>
  <c r="W13" i="6"/>
  <c r="W6" i="6"/>
  <c r="W9" i="6"/>
  <c r="W14" i="6"/>
  <c r="W12" i="6"/>
  <c r="W15" i="6"/>
  <c r="W10" i="6"/>
  <c r="W11" i="6"/>
  <c r="W16" i="6"/>
  <c r="W17" i="6"/>
  <c r="W18" i="6"/>
  <c r="W19" i="6"/>
  <c r="W21" i="6"/>
  <c r="AA21" i="5"/>
  <c r="X21" i="5"/>
  <c r="U21" i="5"/>
  <c r="AB21" i="5" s="1"/>
  <c r="T21" i="5"/>
  <c r="Y21" i="5" s="1"/>
  <c r="Z21" i="5" s="1"/>
  <c r="AA19" i="5"/>
  <c r="X19" i="5"/>
  <c r="U19" i="5"/>
  <c r="AB19" i="5" s="1"/>
  <c r="T19" i="5"/>
  <c r="Y19" i="5" s="1"/>
  <c r="Z19" i="5" s="1"/>
  <c r="AA20" i="5"/>
  <c r="X20" i="5"/>
  <c r="U20" i="5"/>
  <c r="AB20" i="5" s="1"/>
  <c r="T20" i="5"/>
  <c r="Y20" i="5" s="1"/>
  <c r="Z20" i="5" s="1"/>
  <c r="AA18" i="5"/>
  <c r="X18" i="5"/>
  <c r="U18" i="5"/>
  <c r="AB18" i="5" s="1"/>
  <c r="T18" i="5"/>
  <c r="Y18" i="5" s="1"/>
  <c r="Z18" i="5" s="1"/>
  <c r="AA16" i="5"/>
  <c r="X16" i="5"/>
  <c r="U16" i="5"/>
  <c r="AB16" i="5" s="1"/>
  <c r="T16" i="5"/>
  <c r="Y16" i="5" s="1"/>
  <c r="Z16" i="5" s="1"/>
  <c r="AA13" i="5"/>
  <c r="X13" i="5"/>
  <c r="U13" i="5"/>
  <c r="AB13" i="5" s="1"/>
  <c r="T13" i="5"/>
  <c r="Y13" i="5" s="1"/>
  <c r="Z13" i="5" s="1"/>
  <c r="AA14" i="5"/>
  <c r="X14" i="5"/>
  <c r="U14" i="5"/>
  <c r="AB14" i="5" s="1"/>
  <c r="T14" i="5"/>
  <c r="Y14" i="5" s="1"/>
  <c r="Z14" i="5" s="1"/>
  <c r="AA10" i="5"/>
  <c r="X10" i="5"/>
  <c r="U10" i="5"/>
  <c r="AB10" i="5" s="1"/>
  <c r="T10" i="5"/>
  <c r="Y10" i="5" s="1"/>
  <c r="Z10" i="5" s="1"/>
  <c r="AA17" i="5"/>
  <c r="X17" i="5"/>
  <c r="U17" i="5"/>
  <c r="AB17" i="5" s="1"/>
  <c r="T17" i="5"/>
  <c r="Y17" i="5" s="1"/>
  <c r="Z17" i="5" s="1"/>
  <c r="AA15" i="5"/>
  <c r="X15" i="5"/>
  <c r="U15" i="5"/>
  <c r="AB15" i="5" s="1"/>
  <c r="T15" i="5"/>
  <c r="Y15" i="5" s="1"/>
  <c r="Z15" i="5" s="1"/>
  <c r="AA12" i="5"/>
  <c r="X12" i="5"/>
  <c r="U12" i="5"/>
  <c r="AB12" i="5" s="1"/>
  <c r="T12" i="5"/>
  <c r="Y12" i="5" s="1"/>
  <c r="Z12" i="5" s="1"/>
  <c r="AA8" i="5"/>
  <c r="X8" i="5"/>
  <c r="U8" i="5"/>
  <c r="AB8" i="5" s="1"/>
  <c r="T8" i="5"/>
  <c r="Y8" i="5" s="1"/>
  <c r="Z8" i="5" s="1"/>
  <c r="AA5" i="5"/>
  <c r="X5" i="5"/>
  <c r="U5" i="5"/>
  <c r="AB5" i="5" s="1"/>
  <c r="T5" i="5"/>
  <c r="Y5" i="5" s="1"/>
  <c r="Z5" i="5" s="1"/>
  <c r="AA7" i="5"/>
  <c r="X7" i="5"/>
  <c r="U7" i="5"/>
  <c r="AB7" i="5" s="1"/>
  <c r="T7" i="5"/>
  <c r="Y7" i="5" s="1"/>
  <c r="Z7" i="5" s="1"/>
  <c r="AA9" i="5"/>
  <c r="X9" i="5"/>
  <c r="U9" i="5"/>
  <c r="AB9" i="5" s="1"/>
  <c r="T9" i="5"/>
  <c r="Y9" i="5" s="1"/>
  <c r="Z9" i="5" s="1"/>
  <c r="AA11" i="5"/>
  <c r="X11" i="5"/>
  <c r="U11" i="5"/>
  <c r="AB11" i="5" s="1"/>
  <c r="T11" i="5"/>
  <c r="Y11" i="5" s="1"/>
  <c r="Z11" i="5" s="1"/>
  <c r="AA4" i="5"/>
  <c r="X4" i="5"/>
  <c r="U4" i="5"/>
  <c r="AB4" i="5" s="1"/>
  <c r="T4" i="5"/>
  <c r="Y4" i="5" s="1"/>
  <c r="Z4" i="5" s="1"/>
  <c r="AA6" i="5"/>
  <c r="X6" i="5"/>
  <c r="U6" i="5"/>
  <c r="AB6" i="5" s="1"/>
  <c r="T6" i="5"/>
  <c r="Y6" i="5" s="1"/>
  <c r="Z6" i="5" s="1"/>
  <c r="AA2" i="5"/>
  <c r="X2" i="5"/>
  <c r="U2" i="5"/>
  <c r="AB2" i="5" s="1"/>
  <c r="T2" i="5"/>
  <c r="Y2" i="5" s="1"/>
  <c r="Z2" i="5" s="1"/>
  <c r="AA3" i="5"/>
  <c r="X3" i="5"/>
  <c r="U3" i="5"/>
  <c r="AB3" i="5" s="1"/>
  <c r="W3" i="5" s="1"/>
  <c r="T3" i="5"/>
  <c r="Y3" i="5" s="1"/>
  <c r="Z3" i="5" s="1"/>
  <c r="W19" i="5" l="1"/>
  <c r="W2" i="5"/>
  <c r="W6" i="5"/>
  <c r="W4" i="5"/>
  <c r="W11" i="5"/>
  <c r="W9" i="5"/>
  <c r="W7" i="5"/>
  <c r="W5" i="5"/>
  <c r="W8" i="5"/>
  <c r="W12" i="5"/>
  <c r="W15" i="5"/>
  <c r="W17" i="5"/>
  <c r="W10" i="5"/>
  <c r="W14" i="5"/>
  <c r="W13" i="5"/>
  <c r="W16" i="5"/>
  <c r="W18" i="5"/>
  <c r="W20" i="5"/>
  <c r="W21" i="5"/>
  <c r="X7" i="4"/>
  <c r="X15" i="4"/>
  <c r="X9" i="4"/>
  <c r="X4" i="4"/>
  <c r="X12" i="4"/>
  <c r="X6" i="4"/>
  <c r="X3" i="4"/>
  <c r="X5" i="4"/>
  <c r="X11" i="4"/>
  <c r="X8" i="4"/>
  <c r="X13" i="4"/>
  <c r="X17" i="4"/>
  <c r="X18" i="4"/>
  <c r="X10" i="4"/>
  <c r="X16" i="4"/>
  <c r="X14" i="4"/>
  <c r="X21" i="4"/>
  <c r="X19" i="4"/>
  <c r="X20" i="4"/>
  <c r="X2" i="4"/>
  <c r="AA20" i="4" l="1"/>
  <c r="T20" i="4"/>
  <c r="Y20" i="4" s="1"/>
  <c r="Z20" i="4" s="1"/>
  <c r="U20" i="4"/>
  <c r="AB20" i="4" s="1"/>
  <c r="AA19" i="4"/>
  <c r="T19" i="4"/>
  <c r="Y19" i="4" s="1"/>
  <c r="Z19" i="4" s="1"/>
  <c r="U19" i="4"/>
  <c r="AB19" i="4" s="1"/>
  <c r="AA21" i="4"/>
  <c r="T21" i="4"/>
  <c r="Y21" i="4" s="1"/>
  <c r="Z21" i="4" s="1"/>
  <c r="U21" i="4"/>
  <c r="AB21" i="4" s="1"/>
  <c r="AA14" i="4"/>
  <c r="T14" i="4"/>
  <c r="Y14" i="4" s="1"/>
  <c r="Z14" i="4" s="1"/>
  <c r="U14" i="4"/>
  <c r="AB14" i="4" s="1"/>
  <c r="AA16" i="4"/>
  <c r="T16" i="4"/>
  <c r="Y16" i="4" s="1"/>
  <c r="Z16" i="4" s="1"/>
  <c r="U16" i="4"/>
  <c r="AB16" i="4" s="1"/>
  <c r="AA10" i="4"/>
  <c r="T10" i="4"/>
  <c r="Y10" i="4" s="1"/>
  <c r="Z10" i="4" s="1"/>
  <c r="U10" i="4"/>
  <c r="AB10" i="4" s="1"/>
  <c r="AA18" i="4"/>
  <c r="T18" i="4"/>
  <c r="Y18" i="4" s="1"/>
  <c r="Z18" i="4" s="1"/>
  <c r="U18" i="4"/>
  <c r="AB18" i="4" s="1"/>
  <c r="AA17" i="4"/>
  <c r="T17" i="4"/>
  <c r="Y17" i="4" s="1"/>
  <c r="Z17" i="4" s="1"/>
  <c r="U17" i="4"/>
  <c r="AB17" i="4" s="1"/>
  <c r="AA13" i="4"/>
  <c r="T13" i="4"/>
  <c r="Y13" i="4" s="1"/>
  <c r="Z13" i="4" s="1"/>
  <c r="U13" i="4"/>
  <c r="AB13" i="4" s="1"/>
  <c r="AA8" i="4"/>
  <c r="T8" i="4"/>
  <c r="Y8" i="4" s="1"/>
  <c r="Z8" i="4" s="1"/>
  <c r="U8" i="4"/>
  <c r="AB8" i="4" s="1"/>
  <c r="AA11" i="4"/>
  <c r="T11" i="4"/>
  <c r="Y11" i="4" s="1"/>
  <c r="Z11" i="4" s="1"/>
  <c r="U11" i="4"/>
  <c r="AB11" i="4" s="1"/>
  <c r="AA5" i="4"/>
  <c r="T5" i="4"/>
  <c r="Y5" i="4" s="1"/>
  <c r="Z5" i="4" s="1"/>
  <c r="U5" i="4"/>
  <c r="AB5" i="4" s="1"/>
  <c r="AA3" i="4"/>
  <c r="T3" i="4"/>
  <c r="Y3" i="4" s="1"/>
  <c r="Z3" i="4" s="1"/>
  <c r="U3" i="4"/>
  <c r="AB3" i="4" s="1"/>
  <c r="AA6" i="4"/>
  <c r="T6" i="4"/>
  <c r="Y6" i="4" s="1"/>
  <c r="Z6" i="4" s="1"/>
  <c r="U6" i="4"/>
  <c r="AB6" i="4" s="1"/>
  <c r="AA12" i="4"/>
  <c r="T12" i="4"/>
  <c r="Y12" i="4" s="1"/>
  <c r="Z12" i="4" s="1"/>
  <c r="U12" i="4"/>
  <c r="AB12" i="4" s="1"/>
  <c r="AA4" i="4"/>
  <c r="T4" i="4"/>
  <c r="Y4" i="4" s="1"/>
  <c r="Z4" i="4" s="1"/>
  <c r="U4" i="4"/>
  <c r="AB4" i="4" s="1"/>
  <c r="AA9" i="4"/>
  <c r="T9" i="4"/>
  <c r="Y9" i="4" s="1"/>
  <c r="Z9" i="4" s="1"/>
  <c r="U9" i="4"/>
  <c r="AB9" i="4" s="1"/>
  <c r="AA15" i="4"/>
  <c r="T15" i="4"/>
  <c r="Y15" i="4" s="1"/>
  <c r="Z15" i="4" s="1"/>
  <c r="U15" i="4"/>
  <c r="AB15" i="4" s="1"/>
  <c r="AA7" i="4"/>
  <c r="T7" i="4"/>
  <c r="Y7" i="4" s="1"/>
  <c r="Z7" i="4" s="1"/>
  <c r="U7" i="4"/>
  <c r="AB7" i="4" s="1"/>
  <c r="AA2" i="4"/>
  <c r="T2" i="4"/>
  <c r="Y2" i="4" s="1"/>
  <c r="Z2" i="4" s="1"/>
  <c r="U2" i="4"/>
  <c r="AB2" i="4" s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" i="1"/>
  <c r="AA7" i="3"/>
  <c r="AA13" i="3"/>
  <c r="AA4" i="3"/>
  <c r="AA11" i="3"/>
  <c r="AA8" i="3"/>
  <c r="AA12" i="3"/>
  <c r="AA14" i="3"/>
  <c r="AA6" i="3"/>
  <c r="AA18" i="3"/>
  <c r="AA9" i="3"/>
  <c r="AA16" i="3"/>
  <c r="AA21" i="3"/>
  <c r="AA15" i="3"/>
  <c r="AA10" i="3"/>
  <c r="AA5" i="3"/>
  <c r="AA3" i="3"/>
  <c r="AA19" i="3"/>
  <c r="AA17" i="3"/>
  <c r="AA20" i="3"/>
  <c r="AA2" i="3"/>
  <c r="X7" i="3"/>
  <c r="X13" i="3"/>
  <c r="X4" i="3"/>
  <c r="X11" i="3"/>
  <c r="X8" i="3"/>
  <c r="X12" i="3"/>
  <c r="X14" i="3"/>
  <c r="X6" i="3"/>
  <c r="X18" i="3"/>
  <c r="X9" i="3"/>
  <c r="X16" i="3"/>
  <c r="X21" i="3"/>
  <c r="X15" i="3"/>
  <c r="X10" i="3"/>
  <c r="X5" i="3"/>
  <c r="X3" i="3"/>
  <c r="X19" i="3"/>
  <c r="X17" i="3"/>
  <c r="X20" i="3"/>
  <c r="X2" i="3"/>
  <c r="W2" i="4" l="1"/>
  <c r="W7" i="4"/>
  <c r="W15" i="4"/>
  <c r="W9" i="4"/>
  <c r="W4" i="4"/>
  <c r="W12" i="4"/>
  <c r="W6" i="4"/>
  <c r="W3" i="4"/>
  <c r="W5" i="4"/>
  <c r="W11" i="4"/>
  <c r="W8" i="4"/>
  <c r="W13" i="4"/>
  <c r="W17" i="4"/>
  <c r="W18" i="4"/>
  <c r="W10" i="4"/>
  <c r="W16" i="4"/>
  <c r="W14" i="4"/>
  <c r="W21" i="4"/>
  <c r="W19" i="4"/>
  <c r="W20" i="4"/>
  <c r="Q20" i="3"/>
  <c r="Y20" i="3" s="1"/>
  <c r="Z20" i="3" s="1"/>
  <c r="P20" i="3"/>
  <c r="AB20" i="3" s="1"/>
  <c r="Q17" i="3"/>
  <c r="Y17" i="3" s="1"/>
  <c r="Z17" i="3" s="1"/>
  <c r="P17" i="3"/>
  <c r="AB17" i="3" s="1"/>
  <c r="Q19" i="3"/>
  <c r="Y19" i="3" s="1"/>
  <c r="Z19" i="3" s="1"/>
  <c r="P19" i="3"/>
  <c r="AB19" i="3" s="1"/>
  <c r="Q3" i="3"/>
  <c r="Y3" i="3" s="1"/>
  <c r="Z3" i="3" s="1"/>
  <c r="P3" i="3"/>
  <c r="AB3" i="3" s="1"/>
  <c r="Q5" i="3"/>
  <c r="Y5" i="3" s="1"/>
  <c r="Z5" i="3" s="1"/>
  <c r="P5" i="3"/>
  <c r="AB5" i="3" s="1"/>
  <c r="Q10" i="3"/>
  <c r="Y10" i="3" s="1"/>
  <c r="Z10" i="3" s="1"/>
  <c r="P10" i="3"/>
  <c r="AB10" i="3" s="1"/>
  <c r="Q15" i="3"/>
  <c r="Y15" i="3" s="1"/>
  <c r="Z15" i="3" s="1"/>
  <c r="P15" i="3"/>
  <c r="AB15" i="3" s="1"/>
  <c r="Q21" i="3"/>
  <c r="Y21" i="3" s="1"/>
  <c r="Z21" i="3" s="1"/>
  <c r="P21" i="3"/>
  <c r="AB21" i="3" s="1"/>
  <c r="Q16" i="3"/>
  <c r="Y16" i="3" s="1"/>
  <c r="Z16" i="3" s="1"/>
  <c r="P16" i="3"/>
  <c r="AB16" i="3" s="1"/>
  <c r="Q9" i="3"/>
  <c r="Y9" i="3" s="1"/>
  <c r="Z9" i="3" s="1"/>
  <c r="P9" i="3"/>
  <c r="AB9" i="3" s="1"/>
  <c r="Q18" i="3"/>
  <c r="Y18" i="3" s="1"/>
  <c r="Z18" i="3" s="1"/>
  <c r="P18" i="3"/>
  <c r="AB18" i="3" s="1"/>
  <c r="Q6" i="3"/>
  <c r="Y6" i="3" s="1"/>
  <c r="Z6" i="3" s="1"/>
  <c r="P6" i="3"/>
  <c r="AB6" i="3" s="1"/>
  <c r="Q14" i="3"/>
  <c r="Y14" i="3" s="1"/>
  <c r="Z14" i="3" s="1"/>
  <c r="P14" i="3"/>
  <c r="AB14" i="3" s="1"/>
  <c r="Q12" i="3"/>
  <c r="Y12" i="3" s="1"/>
  <c r="Z12" i="3" s="1"/>
  <c r="P12" i="3"/>
  <c r="AB12" i="3" s="1"/>
  <c r="Q8" i="3"/>
  <c r="Y8" i="3" s="1"/>
  <c r="Z8" i="3" s="1"/>
  <c r="P8" i="3"/>
  <c r="AB8" i="3" s="1"/>
  <c r="Q11" i="3"/>
  <c r="Y11" i="3" s="1"/>
  <c r="Z11" i="3" s="1"/>
  <c r="P11" i="3"/>
  <c r="AB11" i="3" s="1"/>
  <c r="Q4" i="3"/>
  <c r="Y4" i="3" s="1"/>
  <c r="Z4" i="3" s="1"/>
  <c r="P4" i="3"/>
  <c r="AB4" i="3" s="1"/>
  <c r="Q13" i="3"/>
  <c r="Y13" i="3" s="1"/>
  <c r="Z13" i="3" s="1"/>
  <c r="P13" i="3"/>
  <c r="AB13" i="3" s="1"/>
  <c r="Q7" i="3"/>
  <c r="Y7" i="3" s="1"/>
  <c r="Z7" i="3" s="1"/>
  <c r="P7" i="3"/>
  <c r="AB7" i="3" s="1"/>
  <c r="Q2" i="3"/>
  <c r="Y2" i="3" s="1"/>
  <c r="Z2" i="3" s="1"/>
  <c r="P2" i="3"/>
  <c r="AB2" i="3" s="1"/>
  <c r="W2" i="3" s="1"/>
  <c r="W7" i="3" l="1"/>
  <c r="W11" i="3"/>
  <c r="W12" i="3"/>
  <c r="W18" i="3"/>
  <c r="W5" i="3"/>
  <c r="W13" i="3"/>
  <c r="W4" i="3"/>
  <c r="W8" i="3"/>
  <c r="W14" i="3"/>
  <c r="W6" i="3"/>
  <c r="W9" i="3"/>
  <c r="W16" i="3"/>
  <c r="W21" i="3"/>
  <c r="W15" i="3"/>
  <c r="W10" i="3"/>
  <c r="W3" i="3"/>
  <c r="W19" i="3"/>
  <c r="W17" i="3"/>
  <c r="W20" i="3"/>
  <c r="P14" i="1"/>
  <c r="W14" i="1" s="1"/>
  <c r="X14" i="1" s="1"/>
  <c r="P7" i="1"/>
  <c r="W7" i="1" s="1"/>
  <c r="X7" i="1" s="1"/>
  <c r="P20" i="1"/>
  <c r="W20" i="1" s="1"/>
  <c r="X20" i="1" s="1"/>
  <c r="P15" i="1"/>
  <c r="W15" i="1" s="1"/>
  <c r="X15" i="1" s="1"/>
  <c r="P2" i="1"/>
  <c r="W2" i="1" s="1"/>
  <c r="X2" i="1" s="1"/>
  <c r="P11" i="1"/>
  <c r="W11" i="1" s="1"/>
  <c r="X11" i="1" s="1"/>
  <c r="P19" i="1"/>
  <c r="W19" i="1" s="1"/>
  <c r="X19" i="1" s="1"/>
  <c r="P4" i="1"/>
  <c r="W4" i="1" s="1"/>
  <c r="X4" i="1" s="1"/>
  <c r="P3" i="1"/>
  <c r="W3" i="1" s="1"/>
  <c r="X3" i="1" s="1"/>
  <c r="P6" i="1"/>
  <c r="W6" i="1" s="1"/>
  <c r="X6" i="1" s="1"/>
  <c r="P5" i="1"/>
  <c r="W5" i="1" s="1"/>
  <c r="X5" i="1" s="1"/>
  <c r="P17" i="1"/>
  <c r="W17" i="1" s="1"/>
  <c r="X17" i="1" s="1"/>
  <c r="P21" i="1"/>
  <c r="W21" i="1" s="1"/>
  <c r="X21" i="1" s="1"/>
  <c r="P8" i="1"/>
  <c r="W8" i="1" s="1"/>
  <c r="X8" i="1" s="1"/>
  <c r="P13" i="1"/>
  <c r="W13" i="1" s="1"/>
  <c r="X13" i="1" s="1"/>
  <c r="P9" i="1"/>
  <c r="W9" i="1" s="1"/>
  <c r="X9" i="1" s="1"/>
  <c r="P12" i="1"/>
  <c r="W12" i="1" s="1"/>
  <c r="X12" i="1" s="1"/>
  <c r="P16" i="1"/>
  <c r="W16" i="1" s="1"/>
  <c r="X16" i="1" s="1"/>
  <c r="P18" i="1"/>
  <c r="W18" i="1" s="1"/>
  <c r="X18" i="1" s="1"/>
  <c r="P10" i="1"/>
  <c r="W10" i="1" s="1"/>
  <c r="X10" i="1" s="1"/>
  <c r="O18" i="1"/>
  <c r="Y18" i="1" s="1"/>
  <c r="O14" i="1"/>
  <c r="Y14" i="1" s="1"/>
  <c r="O7" i="1"/>
  <c r="Y7" i="1" s="1"/>
  <c r="O20" i="1"/>
  <c r="Y20" i="1" s="1"/>
  <c r="O15" i="1"/>
  <c r="Y15" i="1" s="1"/>
  <c r="O2" i="1"/>
  <c r="Y2" i="1" s="1"/>
  <c r="O11" i="1"/>
  <c r="Y11" i="1" s="1"/>
  <c r="O19" i="1"/>
  <c r="Y19" i="1" s="1"/>
  <c r="O4" i="1"/>
  <c r="Y4" i="1" s="1"/>
  <c r="O3" i="1"/>
  <c r="Y3" i="1" s="1"/>
  <c r="O6" i="1"/>
  <c r="Y6" i="1" s="1"/>
  <c r="O5" i="1"/>
  <c r="Y5" i="1" s="1"/>
  <c r="O17" i="1"/>
  <c r="Y17" i="1" s="1"/>
  <c r="O21" i="1"/>
  <c r="Y21" i="1" s="1"/>
  <c r="O8" i="1"/>
  <c r="Y8" i="1" s="1"/>
  <c r="O13" i="1"/>
  <c r="Y13" i="1" s="1"/>
  <c r="O9" i="1"/>
  <c r="Y9" i="1" s="1"/>
  <c r="O12" i="1"/>
  <c r="Y12" i="1" s="1"/>
  <c r="O16" i="1"/>
  <c r="Y16" i="1" s="1"/>
  <c r="U16" i="1" s="1"/>
  <c r="O10" i="1"/>
  <c r="Y10" i="1" s="1"/>
  <c r="U10" i="1" s="1"/>
  <c r="U12" i="1" l="1"/>
  <c r="U13" i="1"/>
  <c r="U21" i="1"/>
  <c r="U5" i="1"/>
  <c r="U3" i="1"/>
  <c r="U19" i="1"/>
  <c r="U2" i="1"/>
  <c r="U20" i="1"/>
  <c r="U14" i="1"/>
  <c r="U9" i="1"/>
  <c r="U8" i="1"/>
  <c r="U17" i="1"/>
  <c r="U6" i="1"/>
  <c r="U4" i="1"/>
  <c r="U11" i="1"/>
  <c r="U15" i="1"/>
  <c r="U7" i="1"/>
  <c r="U18" i="1"/>
</calcChain>
</file>

<file path=xl/sharedStrings.xml><?xml version="1.0" encoding="utf-8"?>
<sst xmlns="http://schemas.openxmlformats.org/spreadsheetml/2006/main" count="1128" uniqueCount="134">
  <si>
    <t>RANK</t>
  </si>
  <si>
    <t>Heywood</t>
  </si>
  <si>
    <t>Blais</t>
  </si>
  <si>
    <t>Nihls</t>
  </si>
  <si>
    <t>Gross</t>
  </si>
  <si>
    <t>Messer</t>
  </si>
  <si>
    <t>Roberts</t>
  </si>
  <si>
    <t>Kim</t>
  </si>
  <si>
    <t>Schocke</t>
  </si>
  <si>
    <t>Bennett</t>
  </si>
  <si>
    <t>PTS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</si>
  <si>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</si>
  <si>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</si>
  <si>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</si>
  <si>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</si>
  <si>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</si>
  <si>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</si>
  <si>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</si>
  <si>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</si>
  <si>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</si>
  <si>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</si>
  <si>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</si>
  <si>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</si>
  <si>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N Colosimo</t>
  </si>
  <si>
    <t>M Colosimo</t>
  </si>
  <si>
    <t xml:space="preserve">Nagel </t>
  </si>
  <si>
    <t>R Berlin</t>
  </si>
  <si>
    <t>P Schocke</t>
  </si>
  <si>
    <t>Bouza</t>
  </si>
  <si>
    <t>Khalaf</t>
  </si>
  <si>
    <t>Fred</t>
  </si>
  <si>
    <t>Simmington</t>
  </si>
  <si>
    <t>Casey</t>
  </si>
  <si>
    <t>Reynoso</t>
  </si>
  <si>
    <t>CORRECT</t>
  </si>
  <si>
    <t>PVS_Cor</t>
  </si>
  <si>
    <t>PVS_Pts</t>
  </si>
  <si>
    <t>NEW_PTS</t>
  </si>
  <si>
    <t>NEW_COR</t>
  </si>
  <si>
    <t>PCT</t>
  </si>
  <si>
    <t>TOTAL GAMES</t>
  </si>
  <si>
    <t>G Schocke</t>
  </si>
  <si>
    <t>PVS_BB</t>
  </si>
  <si>
    <t>GM1</t>
  </si>
  <si>
    <t>GM2</t>
  </si>
  <si>
    <t>GM3</t>
  </si>
  <si>
    <t>GM4</t>
  </si>
  <si>
    <t>GM5</t>
  </si>
  <si>
    <t>GM6</t>
  </si>
  <si>
    <t>GM7</t>
  </si>
  <si>
    <t>GM8</t>
  </si>
  <si>
    <t>GM9</t>
  </si>
  <si>
    <t>GM10</t>
  </si>
  <si>
    <t>GM11</t>
  </si>
  <si>
    <t>GM12</t>
  </si>
  <si>
    <t>BB?</t>
  </si>
  <si>
    <t>x</t>
  </si>
  <si>
    <t>N_BB</t>
  </si>
  <si>
    <t>N_COR</t>
  </si>
  <si>
    <t>N_PTS</t>
  </si>
  <si>
    <t>Names</t>
  </si>
  <si>
    <t>van Namen</t>
  </si>
  <si>
    <t>GM13</t>
  </si>
  <si>
    <t>GM14</t>
  </si>
  <si>
    <t>GM15</t>
  </si>
  <si>
    <t>GM16</t>
  </si>
  <si>
    <t>GM17</t>
  </si>
  <si>
    <t>GM18</t>
  </si>
  <si>
    <t>GM19</t>
  </si>
  <si>
    <t>GM20</t>
  </si>
  <si>
    <t>GM21</t>
  </si>
  <si>
    <t>GM22</t>
  </si>
  <si>
    <t>GM23</t>
  </si>
  <si>
    <t>GM24</t>
  </si>
  <si>
    <t>GM25</t>
  </si>
  <si>
    <t>GM26</t>
  </si>
  <si>
    <t>GM27</t>
  </si>
  <si>
    <t>GM28</t>
  </si>
  <si>
    <t>GM29</t>
  </si>
  <si>
    <t>GM30</t>
  </si>
  <si>
    <t>GM31</t>
  </si>
  <si>
    <t>GM32</t>
  </si>
  <si>
    <t>GM33</t>
  </si>
  <si>
    <t>GM34</t>
  </si>
  <si>
    <t>GM35</t>
  </si>
  <si>
    <t>MAX</t>
  </si>
  <si>
    <t>T</t>
  </si>
  <si>
    <t>O</t>
  </si>
  <si>
    <t>S</t>
  </si>
  <si>
    <t>F</t>
  </si>
  <si>
    <t>B</t>
  </si>
  <si>
    <t>N</t>
  </si>
  <si>
    <t>P</t>
  </si>
  <si>
    <t>I</t>
  </si>
  <si>
    <t>M</t>
  </si>
  <si>
    <t>G</t>
  </si>
  <si>
    <t>C</t>
  </si>
  <si>
    <t>U</t>
  </si>
  <si>
    <t>A</t>
  </si>
  <si>
    <t>H</t>
  </si>
  <si>
    <t>L</t>
  </si>
  <si>
    <t>W</t>
  </si>
  <si>
    <t>R</t>
  </si>
  <si>
    <t>V</t>
  </si>
  <si>
    <t>K</t>
  </si>
  <si>
    <t>WINNER</t>
  </si>
  <si>
    <t>Team1</t>
  </si>
  <si>
    <t>Team2</t>
  </si>
  <si>
    <t>Pts - 1s</t>
  </si>
  <si>
    <t>Pts - 2s</t>
  </si>
  <si>
    <t>N_INC</t>
  </si>
  <si>
    <t>BOWL</t>
  </si>
  <si>
    <t>BEHIND</t>
  </si>
  <si>
    <t>DIFF THAN LEAER</t>
  </si>
  <si>
    <t>-</t>
  </si>
  <si>
    <t>25 - 10 (384.5)</t>
  </si>
  <si>
    <t>26 - 9 (450)</t>
  </si>
  <si>
    <t>24 - 11 (409.5)</t>
  </si>
  <si>
    <t>21 - 14 (333)</t>
  </si>
  <si>
    <t>25 - 10 (409)</t>
  </si>
  <si>
    <t>26 - 9 (449.5)</t>
  </si>
  <si>
    <t>20 - 15 (380.5)</t>
  </si>
  <si>
    <t>10 - 25 (143.5)</t>
  </si>
  <si>
    <t>25 - 10 (435)</t>
  </si>
  <si>
    <t>19 - 16 (285.5)</t>
  </si>
  <si>
    <t>22 - 13 (332.5)</t>
  </si>
  <si>
    <t>19 - 16 (279)</t>
  </si>
  <si>
    <t>21 - 14 (348)</t>
  </si>
  <si>
    <t>19 - 16 (274.5)</t>
  </si>
  <si>
    <t>18 - 17 (276)</t>
  </si>
  <si>
    <t>18 - 17 (293)</t>
  </si>
  <si>
    <t>0 - 35 (0)</t>
  </si>
  <si>
    <t>24 - 11 (363)</t>
  </si>
  <si>
    <t>19 - 16 (298.5)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</si>
</sst>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0" xfId="0" applyFill="1"/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85" zoomScaleNormal="85" workbookViewId="0">
      <selection activeCell="M21" sqref="M21"/>
    </sheetView>
  </sheetViews>
  <sheetFormatPr defaultRowHeight="15" x14ac:dyDescent="0.25"/>
  <cols>
    <col min="14" max="14" width="3.140625" customWidth="1"/>
    <col min="15" max="15" width="4.140625" style="2" bestFit="1" customWidth="1"/>
    <col min="16" max="16" width="9.140625" style="3"/>
    <col min="17" max="17" width="2" style="3" customWidth="1"/>
    <col min="18" max="18" width="8.140625" style="3" bestFit="1" customWidth="1"/>
    <col min="19" max="19" width="8.42578125" style="3" bestFit="1" customWidth="1"/>
    <col min="20" max="20" width="1.5703125" customWidth="1"/>
    <col min="21" max="21" width="6" style="1" bestFit="1" customWidth="1"/>
    <col min="22" max="22" width="10.140625" style="11" customWidth="1"/>
    <col min="23" max="23" width="10" style="1" bestFit="1" customWidth="1"/>
    <col min="24" max="24" width="6.85546875" style="1" customWidth="1"/>
    <col min="25" max="25" width="9.42578125" style="1" bestFit="1" customWidth="1"/>
  </cols>
  <sheetData>
    <row r="1" spans="1:25" x14ac:dyDescent="0.25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O1" s="2" t="s">
        <v>10</v>
      </c>
      <c r="P1" s="3" t="s">
        <v>34</v>
      </c>
      <c r="R1" s="3" t="s">
        <v>36</v>
      </c>
      <c r="S1" s="3" t="s">
        <v>35</v>
      </c>
      <c r="U1" s="1" t="s">
        <v>0</v>
      </c>
      <c r="W1" s="1" t="s">
        <v>38</v>
      </c>
      <c r="X1" s="1" t="s">
        <v>39</v>
      </c>
      <c r="Y1" s="1" t="s">
        <v>37</v>
      </c>
    </row>
    <row r="2" spans="1:25" x14ac:dyDescent="0.25">
      <c r="A2" s="5" t="s">
        <v>2</v>
      </c>
      <c r="B2" s="5">
        <v>23</v>
      </c>
      <c r="C2" s="5">
        <v>33</v>
      </c>
      <c r="D2" s="5">
        <v>23</v>
      </c>
      <c r="E2" s="5">
        <v>35</v>
      </c>
      <c r="F2" s="5"/>
      <c r="G2" s="5">
        <v>25</v>
      </c>
      <c r="H2" s="5">
        <v>20</v>
      </c>
      <c r="I2" s="5">
        <v>40</v>
      </c>
      <c r="J2" s="5">
        <v>34</v>
      </c>
      <c r="K2" s="5">
        <v>31</v>
      </c>
      <c r="L2" s="5">
        <v>30</v>
      </c>
      <c r="M2" s="5">
        <v>25</v>
      </c>
      <c r="O2" s="2">
        <f t="shared" ref="O2:O21" si="0">SUM(B2:M2)</f>
        <v>319</v>
      </c>
      <c r="P2" s="3">
        <f t="shared" ref="P2:P21" si="1">COUNT(B2:M2)</f>
        <v>11</v>
      </c>
      <c r="R2" s="4">
        <v>0</v>
      </c>
      <c r="S2" s="4">
        <v>0</v>
      </c>
      <c r="U2" s="1">
        <f t="shared" ref="U2:U21" si="2">RANK(Y2,$Y$2:$Y$21,)</f>
        <v>1</v>
      </c>
      <c r="V2" s="12" t="str">
        <f>A2</f>
        <v>Blais</v>
      </c>
      <c r="W2" s="1">
        <f t="shared" ref="W2:W21" si="3">P2+S2</f>
        <v>11</v>
      </c>
      <c r="X2" s="8">
        <f>W2/$W$23</f>
        <v>0.91666666666666663</v>
      </c>
      <c r="Y2" s="1">
        <f t="shared" ref="Y2:Y21" si="4">O2+R2</f>
        <v>319</v>
      </c>
    </row>
    <row r="3" spans="1:25" x14ac:dyDescent="0.25">
      <c r="A3" s="5" t="s">
        <v>26</v>
      </c>
      <c r="B3" s="5">
        <v>23</v>
      </c>
      <c r="C3" s="5"/>
      <c r="D3" s="5">
        <v>23</v>
      </c>
      <c r="E3" s="5">
        <v>35</v>
      </c>
      <c r="F3" s="5">
        <v>30</v>
      </c>
      <c r="G3" s="5">
        <v>25</v>
      </c>
      <c r="H3" s="5">
        <v>40</v>
      </c>
      <c r="I3" s="5">
        <v>20</v>
      </c>
      <c r="J3" s="5"/>
      <c r="K3" s="5"/>
      <c r="L3" s="5">
        <v>30</v>
      </c>
      <c r="M3" s="5">
        <v>25</v>
      </c>
      <c r="O3" s="2">
        <f t="shared" si="0"/>
        <v>251</v>
      </c>
      <c r="P3" s="3">
        <f t="shared" si="1"/>
        <v>9</v>
      </c>
      <c r="R3" s="4">
        <v>0</v>
      </c>
      <c r="S3" s="4">
        <v>0</v>
      </c>
      <c r="U3" s="1">
        <f t="shared" si="2"/>
        <v>2</v>
      </c>
      <c r="V3" s="12" t="str">
        <f t="shared" ref="V3:V21" si="5">A3</f>
        <v>R Berlin</v>
      </c>
      <c r="W3" s="1">
        <f t="shared" si="3"/>
        <v>9</v>
      </c>
      <c r="X3" s="8">
        <f t="shared" ref="X3:X21" si="6">W3/$W$23</f>
        <v>0.75</v>
      </c>
      <c r="Y3" s="1">
        <f t="shared" si="4"/>
        <v>251</v>
      </c>
    </row>
    <row r="4" spans="1:25" x14ac:dyDescent="0.25">
      <c r="A4" s="5" t="s">
        <v>7</v>
      </c>
      <c r="B4" s="5">
        <v>23</v>
      </c>
      <c r="C4" s="5">
        <v>33</v>
      </c>
      <c r="D4" s="5"/>
      <c r="E4" s="5">
        <v>35</v>
      </c>
      <c r="F4" s="5"/>
      <c r="G4" s="5">
        <v>50</v>
      </c>
      <c r="H4" s="5">
        <v>20</v>
      </c>
      <c r="I4" s="5">
        <v>20</v>
      </c>
      <c r="J4" s="5">
        <v>34</v>
      </c>
      <c r="K4" s="5"/>
      <c r="L4" s="5"/>
      <c r="M4" s="5">
        <v>25</v>
      </c>
      <c r="O4" s="2">
        <f t="shared" si="0"/>
        <v>240</v>
      </c>
      <c r="P4" s="3">
        <f t="shared" si="1"/>
        <v>8</v>
      </c>
      <c r="R4" s="4">
        <v>0</v>
      </c>
      <c r="S4" s="4">
        <v>0</v>
      </c>
      <c r="U4" s="1">
        <f t="shared" si="2"/>
        <v>3</v>
      </c>
      <c r="V4" s="12" t="str">
        <f t="shared" si="5"/>
        <v>Kim</v>
      </c>
      <c r="W4" s="1">
        <f t="shared" si="3"/>
        <v>8</v>
      </c>
      <c r="X4" s="8">
        <f t="shared" si="6"/>
        <v>0.66666666666666663</v>
      </c>
      <c r="Y4" s="1">
        <f t="shared" si="4"/>
        <v>240</v>
      </c>
    </row>
    <row r="5" spans="1:25" x14ac:dyDescent="0.25">
      <c r="A5" s="5" t="s">
        <v>3</v>
      </c>
      <c r="B5" s="5">
        <v>23</v>
      </c>
      <c r="C5" s="5">
        <v>33</v>
      </c>
      <c r="D5" s="5"/>
      <c r="E5" s="5"/>
      <c r="F5" s="5">
        <v>30</v>
      </c>
      <c r="G5" s="5">
        <v>25</v>
      </c>
      <c r="H5" s="5">
        <v>40</v>
      </c>
      <c r="I5" s="5">
        <v>20</v>
      </c>
      <c r="J5" s="5">
        <v>34</v>
      </c>
      <c r="K5" s="5"/>
      <c r="L5" s="5">
        <v>30</v>
      </c>
      <c r="M5" s="5"/>
      <c r="O5" s="2">
        <f t="shared" si="0"/>
        <v>235</v>
      </c>
      <c r="P5" s="3">
        <f t="shared" si="1"/>
        <v>8</v>
      </c>
      <c r="R5" s="4">
        <v>0</v>
      </c>
      <c r="S5" s="4">
        <v>0</v>
      </c>
      <c r="U5" s="1">
        <f t="shared" si="2"/>
        <v>4</v>
      </c>
      <c r="V5" s="12" t="str">
        <f t="shared" si="5"/>
        <v>Nihls</v>
      </c>
      <c r="W5" s="1">
        <f t="shared" si="3"/>
        <v>8</v>
      </c>
      <c r="X5" s="8">
        <f t="shared" si="6"/>
        <v>0.66666666666666663</v>
      </c>
      <c r="Y5" s="1">
        <f t="shared" si="4"/>
        <v>235</v>
      </c>
    </row>
    <row r="6" spans="1:25" x14ac:dyDescent="0.25">
      <c r="A6" s="5" t="s">
        <v>5</v>
      </c>
      <c r="B6" s="5">
        <v>23</v>
      </c>
      <c r="C6" s="5">
        <v>33</v>
      </c>
      <c r="D6" s="5">
        <v>23</v>
      </c>
      <c r="E6" s="5"/>
      <c r="F6" s="5"/>
      <c r="G6" s="5">
        <v>25</v>
      </c>
      <c r="H6" s="5">
        <v>20</v>
      </c>
      <c r="I6" s="5">
        <v>40</v>
      </c>
      <c r="J6" s="5">
        <v>34</v>
      </c>
      <c r="K6" s="5"/>
      <c r="L6" s="5"/>
      <c r="M6" s="5">
        <v>25</v>
      </c>
      <c r="O6" s="2">
        <f t="shared" si="0"/>
        <v>223</v>
      </c>
      <c r="P6" s="3">
        <f t="shared" si="1"/>
        <v>8</v>
      </c>
      <c r="R6" s="4">
        <v>0</v>
      </c>
      <c r="S6" s="4">
        <v>0</v>
      </c>
      <c r="U6" s="1">
        <f t="shared" si="2"/>
        <v>5</v>
      </c>
      <c r="V6" s="12" t="str">
        <f t="shared" si="5"/>
        <v>Messer</v>
      </c>
      <c r="W6" s="1">
        <f t="shared" si="3"/>
        <v>8</v>
      </c>
      <c r="X6" s="8">
        <f t="shared" si="6"/>
        <v>0.66666666666666663</v>
      </c>
      <c r="Y6" s="1">
        <f t="shared" si="4"/>
        <v>223</v>
      </c>
    </row>
    <row r="7" spans="1:25" x14ac:dyDescent="0.25">
      <c r="A7" s="5" t="s">
        <v>24</v>
      </c>
      <c r="B7" s="5">
        <v>23</v>
      </c>
      <c r="C7" s="5"/>
      <c r="D7" s="5">
        <v>23</v>
      </c>
      <c r="E7" s="5"/>
      <c r="F7" s="5">
        <v>30</v>
      </c>
      <c r="G7" s="5"/>
      <c r="H7" s="5">
        <v>40</v>
      </c>
      <c r="I7" s="5">
        <v>20</v>
      </c>
      <c r="J7" s="5"/>
      <c r="K7" s="5">
        <v>31</v>
      </c>
      <c r="L7" s="5">
        <v>30</v>
      </c>
      <c r="M7" s="5">
        <v>25</v>
      </c>
      <c r="O7" s="2">
        <f t="shared" si="0"/>
        <v>222</v>
      </c>
      <c r="P7" s="3">
        <f t="shared" si="1"/>
        <v>8</v>
      </c>
      <c r="R7" s="4">
        <v>0</v>
      </c>
      <c r="S7" s="4">
        <v>0</v>
      </c>
      <c r="U7" s="1">
        <f t="shared" si="2"/>
        <v>6</v>
      </c>
      <c r="V7" s="12" t="str">
        <f t="shared" si="5"/>
        <v>M Colosimo</v>
      </c>
      <c r="W7" s="1">
        <f t="shared" si="3"/>
        <v>8</v>
      </c>
      <c r="X7" s="8">
        <f t="shared" si="6"/>
        <v>0.66666666666666663</v>
      </c>
      <c r="Y7" s="1">
        <f t="shared" si="4"/>
        <v>222</v>
      </c>
    </row>
    <row r="8" spans="1:25" x14ac:dyDescent="0.25">
      <c r="A8" s="5" t="s">
        <v>28</v>
      </c>
      <c r="B8" s="5">
        <v>23</v>
      </c>
      <c r="C8" s="5">
        <v>33</v>
      </c>
      <c r="D8" s="5">
        <v>23</v>
      </c>
      <c r="E8" s="5"/>
      <c r="F8" s="5"/>
      <c r="G8" s="5">
        <v>25</v>
      </c>
      <c r="H8" s="5">
        <v>40</v>
      </c>
      <c r="I8" s="5">
        <v>20</v>
      </c>
      <c r="J8" s="5"/>
      <c r="K8" s="5">
        <v>31</v>
      </c>
      <c r="L8" s="5"/>
      <c r="M8" s="5">
        <v>25</v>
      </c>
      <c r="O8" s="2">
        <f t="shared" si="0"/>
        <v>220</v>
      </c>
      <c r="P8" s="3">
        <f t="shared" si="1"/>
        <v>8</v>
      </c>
      <c r="R8" s="4">
        <v>0</v>
      </c>
      <c r="S8" s="4">
        <v>0</v>
      </c>
      <c r="U8" s="1">
        <f t="shared" si="2"/>
        <v>7</v>
      </c>
      <c r="V8" s="12" t="str">
        <f t="shared" si="5"/>
        <v>Bouza</v>
      </c>
      <c r="W8" s="1">
        <f t="shared" si="3"/>
        <v>8</v>
      </c>
      <c r="X8" s="8">
        <f t="shared" si="6"/>
        <v>0.66666666666666663</v>
      </c>
      <c r="Y8" s="1">
        <f t="shared" si="4"/>
        <v>220</v>
      </c>
    </row>
    <row r="9" spans="1:25" x14ac:dyDescent="0.25">
      <c r="A9" s="5" t="s">
        <v>30</v>
      </c>
      <c r="B9" s="5">
        <v>23</v>
      </c>
      <c r="C9" s="5"/>
      <c r="D9" s="5">
        <v>23</v>
      </c>
      <c r="E9" s="5"/>
      <c r="F9" s="5"/>
      <c r="G9" s="5">
        <v>25</v>
      </c>
      <c r="H9" s="5">
        <v>40</v>
      </c>
      <c r="I9" s="5">
        <v>20</v>
      </c>
      <c r="J9" s="5">
        <v>34</v>
      </c>
      <c r="K9" s="5"/>
      <c r="L9" s="5">
        <v>30</v>
      </c>
      <c r="M9" s="5">
        <v>25</v>
      </c>
      <c r="O9" s="2">
        <f t="shared" si="0"/>
        <v>220</v>
      </c>
      <c r="P9" s="3">
        <f t="shared" si="1"/>
        <v>8</v>
      </c>
      <c r="R9" s="4">
        <v>0</v>
      </c>
      <c r="S9" s="4">
        <v>0</v>
      </c>
      <c r="U9" s="1">
        <f t="shared" si="2"/>
        <v>7</v>
      </c>
      <c r="V9" s="12" t="str">
        <f t="shared" si="5"/>
        <v>Fred</v>
      </c>
      <c r="W9" s="1">
        <f t="shared" si="3"/>
        <v>8</v>
      </c>
      <c r="X9" s="8">
        <f t="shared" si="6"/>
        <v>0.66666666666666663</v>
      </c>
      <c r="Y9" s="1">
        <f t="shared" si="4"/>
        <v>220</v>
      </c>
    </row>
    <row r="10" spans="1:25" x14ac:dyDescent="0.25">
      <c r="A10" s="5" t="s">
        <v>8</v>
      </c>
      <c r="B10" s="5">
        <v>23</v>
      </c>
      <c r="C10" s="5"/>
      <c r="D10" s="5">
        <v>23</v>
      </c>
      <c r="E10" s="5"/>
      <c r="F10" s="5"/>
      <c r="G10" s="5">
        <v>25</v>
      </c>
      <c r="H10" s="5">
        <v>40</v>
      </c>
      <c r="I10" s="5">
        <v>20</v>
      </c>
      <c r="J10" s="5"/>
      <c r="K10" s="5">
        <v>31</v>
      </c>
      <c r="L10" s="5">
        <v>30</v>
      </c>
      <c r="M10" s="5">
        <v>25</v>
      </c>
      <c r="O10" s="2">
        <f t="shared" si="0"/>
        <v>217</v>
      </c>
      <c r="P10" s="3">
        <f t="shared" si="1"/>
        <v>8</v>
      </c>
      <c r="R10" s="4">
        <v>0</v>
      </c>
      <c r="S10" s="4">
        <v>0</v>
      </c>
      <c r="U10" s="1">
        <f t="shared" si="2"/>
        <v>9</v>
      </c>
      <c r="V10" s="12" t="str">
        <f t="shared" si="5"/>
        <v>Schocke</v>
      </c>
      <c r="W10" s="1">
        <f t="shared" si="3"/>
        <v>8</v>
      </c>
      <c r="X10" s="8">
        <f t="shared" si="6"/>
        <v>0.66666666666666663</v>
      </c>
      <c r="Y10" s="1">
        <f t="shared" si="4"/>
        <v>217</v>
      </c>
    </row>
    <row r="11" spans="1:25" x14ac:dyDescent="0.25">
      <c r="A11" s="5" t="s">
        <v>25</v>
      </c>
      <c r="B11" s="5">
        <v>23</v>
      </c>
      <c r="C11" s="5"/>
      <c r="D11" s="5">
        <v>23</v>
      </c>
      <c r="E11" s="5"/>
      <c r="F11" s="5">
        <v>30</v>
      </c>
      <c r="G11" s="5">
        <v>25</v>
      </c>
      <c r="H11" s="5">
        <v>40</v>
      </c>
      <c r="I11" s="5">
        <v>20</v>
      </c>
      <c r="J11" s="5"/>
      <c r="K11" s="5">
        <v>31</v>
      </c>
      <c r="L11" s="5"/>
      <c r="M11" s="5">
        <v>25</v>
      </c>
      <c r="O11" s="2">
        <f t="shared" si="0"/>
        <v>217</v>
      </c>
      <c r="P11" s="3">
        <f t="shared" si="1"/>
        <v>8</v>
      </c>
      <c r="R11" s="4">
        <v>0</v>
      </c>
      <c r="S11" s="4">
        <v>0</v>
      </c>
      <c r="U11" s="1">
        <f t="shared" si="2"/>
        <v>9</v>
      </c>
      <c r="V11" s="12" t="str">
        <f t="shared" si="5"/>
        <v xml:space="preserve">Nagel </v>
      </c>
      <c r="W11" s="1">
        <f t="shared" si="3"/>
        <v>8</v>
      </c>
      <c r="X11" s="8">
        <f t="shared" si="6"/>
        <v>0.66666666666666663</v>
      </c>
      <c r="Y11" s="1">
        <f t="shared" si="4"/>
        <v>217</v>
      </c>
    </row>
    <row r="12" spans="1:25" x14ac:dyDescent="0.25">
      <c r="A12" s="5" t="s">
        <v>31</v>
      </c>
      <c r="B12" s="5"/>
      <c r="C12" s="5"/>
      <c r="D12" s="5">
        <v>23</v>
      </c>
      <c r="E12" s="5"/>
      <c r="F12" s="5">
        <v>30</v>
      </c>
      <c r="G12" s="5"/>
      <c r="H12" s="5">
        <v>20</v>
      </c>
      <c r="I12" s="5">
        <v>20</v>
      </c>
      <c r="J12" s="5"/>
      <c r="K12" s="5">
        <v>31</v>
      </c>
      <c r="L12" s="5">
        <v>30</v>
      </c>
      <c r="M12" s="5">
        <v>50</v>
      </c>
      <c r="O12" s="2">
        <f t="shared" si="0"/>
        <v>204</v>
      </c>
      <c r="P12" s="3">
        <f t="shared" si="1"/>
        <v>7</v>
      </c>
      <c r="R12" s="4">
        <v>0</v>
      </c>
      <c r="S12" s="4">
        <v>0</v>
      </c>
      <c r="U12" s="1">
        <f t="shared" si="2"/>
        <v>11</v>
      </c>
      <c r="V12" s="12" t="str">
        <f t="shared" si="5"/>
        <v>Simmington</v>
      </c>
      <c r="W12" s="1">
        <f t="shared" si="3"/>
        <v>7</v>
      </c>
      <c r="X12" s="8">
        <f t="shared" si="6"/>
        <v>0.58333333333333337</v>
      </c>
      <c r="Y12" s="1">
        <f t="shared" si="4"/>
        <v>204</v>
      </c>
    </row>
    <row r="13" spans="1:25" x14ac:dyDescent="0.25">
      <c r="A13" s="5" t="s">
        <v>29</v>
      </c>
      <c r="B13" s="5">
        <v>46</v>
      </c>
      <c r="C13" s="5"/>
      <c r="D13" s="5"/>
      <c r="E13" s="5">
        <v>35</v>
      </c>
      <c r="F13" s="5"/>
      <c r="G13" s="5">
        <v>25</v>
      </c>
      <c r="H13" s="5">
        <v>20</v>
      </c>
      <c r="I13" s="5">
        <v>20</v>
      </c>
      <c r="J13" s="5"/>
      <c r="K13" s="5">
        <v>31</v>
      </c>
      <c r="L13" s="5"/>
      <c r="M13" s="5">
        <v>25</v>
      </c>
      <c r="O13" s="2">
        <f t="shared" si="0"/>
        <v>202</v>
      </c>
      <c r="P13" s="3">
        <f t="shared" si="1"/>
        <v>7</v>
      </c>
      <c r="R13" s="4">
        <v>0</v>
      </c>
      <c r="S13" s="4">
        <v>0</v>
      </c>
      <c r="U13" s="1">
        <f t="shared" si="2"/>
        <v>12</v>
      </c>
      <c r="V13" s="12" t="str">
        <f t="shared" si="5"/>
        <v>Khalaf</v>
      </c>
      <c r="W13" s="1">
        <f t="shared" si="3"/>
        <v>7</v>
      </c>
      <c r="X13" s="8">
        <f t="shared" si="6"/>
        <v>0.58333333333333337</v>
      </c>
      <c r="Y13" s="1">
        <f t="shared" si="4"/>
        <v>202</v>
      </c>
    </row>
    <row r="14" spans="1:25" x14ac:dyDescent="0.25">
      <c r="A14" s="5" t="s">
        <v>23</v>
      </c>
      <c r="B14" s="5"/>
      <c r="C14" s="5">
        <v>33</v>
      </c>
      <c r="D14" s="5">
        <v>23</v>
      </c>
      <c r="E14" s="5"/>
      <c r="F14" s="5">
        <v>30</v>
      </c>
      <c r="G14" s="5">
        <v>25</v>
      </c>
      <c r="H14" s="5">
        <v>20</v>
      </c>
      <c r="I14" s="5">
        <v>20</v>
      </c>
      <c r="J14" s="5"/>
      <c r="K14" s="5"/>
      <c r="L14" s="5"/>
      <c r="M14" s="5">
        <v>50</v>
      </c>
      <c r="O14" s="2">
        <f t="shared" si="0"/>
        <v>201</v>
      </c>
      <c r="P14" s="3">
        <f t="shared" si="1"/>
        <v>7</v>
      </c>
      <c r="R14" s="4">
        <v>0</v>
      </c>
      <c r="S14" s="4">
        <v>0</v>
      </c>
      <c r="U14" s="1">
        <f t="shared" si="2"/>
        <v>13</v>
      </c>
      <c r="V14" s="12" t="str">
        <f t="shared" si="5"/>
        <v>N Colosimo</v>
      </c>
      <c r="W14" s="1">
        <f t="shared" si="3"/>
        <v>7</v>
      </c>
      <c r="X14" s="8">
        <f t="shared" si="6"/>
        <v>0.58333333333333337</v>
      </c>
      <c r="Y14" s="1">
        <f t="shared" si="4"/>
        <v>201</v>
      </c>
    </row>
    <row r="15" spans="1:25" x14ac:dyDescent="0.25">
      <c r="A15" s="5" t="s">
        <v>1</v>
      </c>
      <c r="B15" s="5"/>
      <c r="C15" s="5"/>
      <c r="D15" s="5">
        <v>23</v>
      </c>
      <c r="E15" s="5"/>
      <c r="F15" s="5">
        <v>30</v>
      </c>
      <c r="G15" s="5"/>
      <c r="H15" s="5">
        <v>40</v>
      </c>
      <c r="I15" s="5">
        <v>20</v>
      </c>
      <c r="J15" s="5"/>
      <c r="K15" s="5">
        <v>31</v>
      </c>
      <c r="L15" s="5">
        <v>30</v>
      </c>
      <c r="M15" s="5">
        <v>25</v>
      </c>
      <c r="O15" s="2">
        <f t="shared" si="0"/>
        <v>199</v>
      </c>
      <c r="P15" s="3">
        <f t="shared" si="1"/>
        <v>7</v>
      </c>
      <c r="R15" s="4">
        <v>0</v>
      </c>
      <c r="S15" s="4">
        <v>0</v>
      </c>
      <c r="U15" s="1">
        <f t="shared" si="2"/>
        <v>14</v>
      </c>
      <c r="V15" s="12" t="str">
        <f t="shared" si="5"/>
        <v>Heywood</v>
      </c>
      <c r="W15" s="1">
        <f t="shared" si="3"/>
        <v>7</v>
      </c>
      <c r="X15" s="8">
        <f t="shared" si="6"/>
        <v>0.58333333333333337</v>
      </c>
      <c r="Y15" s="1">
        <f t="shared" si="4"/>
        <v>199</v>
      </c>
    </row>
    <row r="16" spans="1:25" x14ac:dyDescent="0.25">
      <c r="A16" s="5" t="s">
        <v>32</v>
      </c>
      <c r="B16" s="5">
        <v>23</v>
      </c>
      <c r="C16" s="5"/>
      <c r="D16" s="5">
        <v>23</v>
      </c>
      <c r="E16" s="5"/>
      <c r="F16" s="5"/>
      <c r="G16" s="5">
        <v>25</v>
      </c>
      <c r="H16" s="5">
        <v>20</v>
      </c>
      <c r="I16" s="5">
        <v>20</v>
      </c>
      <c r="J16" s="5">
        <v>34</v>
      </c>
      <c r="K16" s="5"/>
      <c r="L16" s="5"/>
      <c r="M16" s="5">
        <v>50</v>
      </c>
      <c r="O16" s="2">
        <f t="shared" si="0"/>
        <v>195</v>
      </c>
      <c r="P16" s="3">
        <f t="shared" si="1"/>
        <v>7</v>
      </c>
      <c r="R16" s="4">
        <v>0</v>
      </c>
      <c r="S16" s="4">
        <v>0</v>
      </c>
      <c r="U16" s="1">
        <f t="shared" si="2"/>
        <v>15</v>
      </c>
      <c r="V16" s="12" t="str">
        <f t="shared" si="5"/>
        <v>Casey</v>
      </c>
      <c r="W16" s="1">
        <f t="shared" si="3"/>
        <v>7</v>
      </c>
      <c r="X16" s="8">
        <f t="shared" si="6"/>
        <v>0.58333333333333337</v>
      </c>
      <c r="Y16" s="1">
        <f t="shared" si="4"/>
        <v>195</v>
      </c>
    </row>
    <row r="17" spans="1:25" x14ac:dyDescent="0.25">
      <c r="A17" s="5" t="s">
        <v>9</v>
      </c>
      <c r="B17" s="5">
        <v>23</v>
      </c>
      <c r="C17" s="5"/>
      <c r="D17" s="5">
        <v>23</v>
      </c>
      <c r="E17" s="5"/>
      <c r="F17" s="5">
        <v>30</v>
      </c>
      <c r="G17" s="5"/>
      <c r="H17" s="5">
        <v>20</v>
      </c>
      <c r="I17" s="5">
        <v>40</v>
      </c>
      <c r="J17" s="5"/>
      <c r="K17" s="5"/>
      <c r="L17" s="5">
        <v>30</v>
      </c>
      <c r="M17" s="5">
        <v>25</v>
      </c>
      <c r="O17" s="2">
        <f t="shared" si="0"/>
        <v>191</v>
      </c>
      <c r="P17" s="3">
        <f t="shared" si="1"/>
        <v>7</v>
      </c>
      <c r="R17" s="4">
        <v>0</v>
      </c>
      <c r="S17" s="4">
        <v>0</v>
      </c>
      <c r="U17" s="1">
        <f t="shared" si="2"/>
        <v>16</v>
      </c>
      <c r="V17" s="12" t="str">
        <f t="shared" si="5"/>
        <v>Bennett</v>
      </c>
      <c r="W17" s="1">
        <f t="shared" si="3"/>
        <v>7</v>
      </c>
      <c r="X17" s="8">
        <f t="shared" si="6"/>
        <v>0.58333333333333337</v>
      </c>
      <c r="Y17" s="1">
        <f t="shared" si="4"/>
        <v>191</v>
      </c>
    </row>
    <row r="18" spans="1:25" x14ac:dyDescent="0.25">
      <c r="A18" s="5" t="s">
        <v>33</v>
      </c>
      <c r="B18" s="5">
        <v>23</v>
      </c>
      <c r="C18" s="5"/>
      <c r="D18" s="5">
        <v>23</v>
      </c>
      <c r="E18" s="5">
        <v>35</v>
      </c>
      <c r="F18" s="5">
        <v>30</v>
      </c>
      <c r="G18" s="5">
        <v>25</v>
      </c>
      <c r="H18" s="5">
        <v>20</v>
      </c>
      <c r="I18" s="5">
        <v>20</v>
      </c>
      <c r="J18" s="5"/>
      <c r="K18" s="5"/>
      <c r="L18" s="5"/>
      <c r="M18" s="5"/>
      <c r="O18" s="2">
        <f t="shared" si="0"/>
        <v>176</v>
      </c>
      <c r="P18" s="3">
        <f t="shared" si="1"/>
        <v>7</v>
      </c>
      <c r="R18" s="4">
        <v>0</v>
      </c>
      <c r="S18" s="4">
        <v>0</v>
      </c>
      <c r="U18" s="1">
        <f t="shared" si="2"/>
        <v>17</v>
      </c>
      <c r="V18" s="12" t="str">
        <f t="shared" si="5"/>
        <v>Reynoso</v>
      </c>
      <c r="W18" s="1">
        <f t="shared" si="3"/>
        <v>7</v>
      </c>
      <c r="X18" s="8">
        <f t="shared" si="6"/>
        <v>0.58333333333333337</v>
      </c>
      <c r="Y18" s="1">
        <f t="shared" si="4"/>
        <v>176</v>
      </c>
    </row>
    <row r="19" spans="1:25" x14ac:dyDescent="0.25">
      <c r="A19" s="5" t="s">
        <v>4</v>
      </c>
      <c r="B19" s="5">
        <v>23</v>
      </c>
      <c r="C19" s="5">
        <v>33</v>
      </c>
      <c r="D19" s="5">
        <v>23</v>
      </c>
      <c r="E19" s="5"/>
      <c r="F19" s="5"/>
      <c r="G19" s="5">
        <v>25</v>
      </c>
      <c r="H19" s="5">
        <v>40</v>
      </c>
      <c r="I19" s="5">
        <v>20</v>
      </c>
      <c r="J19" s="5"/>
      <c r="K19" s="5"/>
      <c r="L19" s="5"/>
      <c r="M19" s="5"/>
      <c r="O19" s="2">
        <f t="shared" si="0"/>
        <v>164</v>
      </c>
      <c r="P19" s="3">
        <f t="shared" si="1"/>
        <v>6</v>
      </c>
      <c r="R19" s="4">
        <v>0</v>
      </c>
      <c r="S19" s="4">
        <v>0</v>
      </c>
      <c r="U19" s="1">
        <f t="shared" si="2"/>
        <v>18</v>
      </c>
      <c r="V19" s="12" t="str">
        <f t="shared" si="5"/>
        <v>Gross</v>
      </c>
      <c r="W19" s="1">
        <f t="shared" si="3"/>
        <v>6</v>
      </c>
      <c r="X19" s="8">
        <f t="shared" si="6"/>
        <v>0.5</v>
      </c>
      <c r="Y19" s="1">
        <f t="shared" si="4"/>
        <v>164</v>
      </c>
    </row>
    <row r="20" spans="1:25" x14ac:dyDescent="0.25">
      <c r="A20" s="5" t="s">
        <v>6</v>
      </c>
      <c r="B20" s="5">
        <v>23</v>
      </c>
      <c r="C20" s="5"/>
      <c r="D20" s="5">
        <v>23</v>
      </c>
      <c r="E20" s="5"/>
      <c r="F20" s="5"/>
      <c r="G20" s="5">
        <v>25</v>
      </c>
      <c r="H20" s="5">
        <v>20</v>
      </c>
      <c r="I20" s="5">
        <v>40</v>
      </c>
      <c r="J20" s="5"/>
      <c r="K20" s="5"/>
      <c r="L20" s="5">
        <v>30</v>
      </c>
      <c r="M20" s="5"/>
      <c r="O20" s="2">
        <f t="shared" si="0"/>
        <v>161</v>
      </c>
      <c r="P20" s="3">
        <f t="shared" si="1"/>
        <v>6</v>
      </c>
      <c r="R20" s="4">
        <v>0</v>
      </c>
      <c r="S20" s="4">
        <v>0</v>
      </c>
      <c r="U20" s="1">
        <f t="shared" si="2"/>
        <v>19</v>
      </c>
      <c r="V20" s="12" t="str">
        <f t="shared" si="5"/>
        <v>Roberts</v>
      </c>
      <c r="W20" s="1">
        <f t="shared" si="3"/>
        <v>6</v>
      </c>
      <c r="X20" s="8">
        <f t="shared" si="6"/>
        <v>0.5</v>
      </c>
      <c r="Y20" s="1">
        <f t="shared" si="4"/>
        <v>161</v>
      </c>
    </row>
    <row r="21" spans="1:25" x14ac:dyDescent="0.25">
      <c r="A21" s="5" t="s">
        <v>27</v>
      </c>
      <c r="B21" s="5">
        <v>23</v>
      </c>
      <c r="C21" s="5"/>
      <c r="D21" s="5">
        <v>23</v>
      </c>
      <c r="E21" s="5"/>
      <c r="F21" s="5">
        <v>30</v>
      </c>
      <c r="G21" s="5"/>
      <c r="H21" s="5">
        <v>20</v>
      </c>
      <c r="I21" s="5">
        <v>20</v>
      </c>
      <c r="J21" s="5"/>
      <c r="K21" s="5">
        <v>31</v>
      </c>
      <c r="L21" s="5"/>
      <c r="M21" s="5"/>
      <c r="O21" s="2">
        <f t="shared" si="0"/>
        <v>147</v>
      </c>
      <c r="P21" s="3">
        <f t="shared" si="1"/>
        <v>6</v>
      </c>
      <c r="R21" s="4">
        <v>0</v>
      </c>
      <c r="S21" s="4">
        <v>0</v>
      </c>
      <c r="U21" s="1">
        <f t="shared" si="2"/>
        <v>20</v>
      </c>
      <c r="V21" s="12" t="str">
        <f t="shared" si="5"/>
        <v>P Schocke</v>
      </c>
      <c r="W21" s="1">
        <f t="shared" si="3"/>
        <v>6</v>
      </c>
      <c r="X21" s="8">
        <f t="shared" si="6"/>
        <v>0.5</v>
      </c>
      <c r="Y21" s="1">
        <f t="shared" si="4"/>
        <v>147</v>
      </c>
    </row>
    <row r="23" spans="1:25" x14ac:dyDescent="0.25">
      <c r="W23" s="6">
        <v>12</v>
      </c>
      <c r="X23" s="7" t="s">
        <v>40</v>
      </c>
    </row>
  </sheetData>
  <sortState ref="A2:W21">
    <sortCondition ref="U2:U2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41</v>
      </c>
      <c r="B2">
        <v>37</v>
      </c>
      <c r="C2">
        <v>35</v>
      </c>
      <c r="D2">
        <v>44</v>
      </c>
      <c r="E2">
        <v>27</v>
      </c>
      <c r="F2">
        <v>23</v>
      </c>
      <c r="G2">
        <v>32</v>
      </c>
      <c r="H2">
        <v>29</v>
      </c>
      <c r="I2">
        <v>25</v>
      </c>
      <c r="L2">
        <v>32</v>
      </c>
      <c r="N2" s="4" t="s">
        <v>56</v>
      </c>
      <c r="P2" s="4">
        <v>2079</v>
      </c>
      <c r="Q2" s="4">
        <v>73</v>
      </c>
      <c r="R2" s="4">
        <v>9</v>
      </c>
      <c r="T2" s="3">
        <f t="shared" ref="T2:T21" si="0">COUNT(B2:M2)</f>
        <v>9</v>
      </c>
      <c r="U2" s="2">
        <f t="shared" ref="U2:U21" si="1">SUM(B2:M2)</f>
        <v>284</v>
      </c>
      <c r="W2" s="1">
        <f t="shared" ref="W2:W21" si="2">RANK(AB2,$AB$2:$AB$21,)</f>
        <v>1</v>
      </c>
      <c r="X2" s="9" t="str">
        <f t="shared" ref="X2:X21" si="3">A2</f>
        <v>G Schocke</v>
      </c>
      <c r="Y2" s="1">
        <f t="shared" ref="Y2:Y21" si="4">T2+Q2</f>
        <v>82</v>
      </c>
      <c r="Z2" s="8">
        <f t="shared" ref="Z2:Z21" si="5">Y2/$Y$23</f>
        <v>0.68333333333333335</v>
      </c>
      <c r="AA2" s="10">
        <f t="shared" ref="AA2:AA21" si="6">R2+(IF(N2="x",1,0))</f>
        <v>10</v>
      </c>
      <c r="AB2" s="1">
        <f t="shared" ref="AB2:AB21" si="7">U2+P2</f>
        <v>2363</v>
      </c>
      <c r="AH2">
        <v>1</v>
      </c>
      <c r="AI2">
        <v>482</v>
      </c>
    </row>
    <row r="3" spans="1:35" x14ac:dyDescent="0.25">
      <c r="A3" s="9" t="s">
        <v>28</v>
      </c>
      <c r="D3">
        <v>44</v>
      </c>
      <c r="E3">
        <v>27</v>
      </c>
      <c r="F3">
        <v>23</v>
      </c>
      <c r="G3">
        <v>32</v>
      </c>
      <c r="H3">
        <v>29</v>
      </c>
      <c r="I3">
        <v>25</v>
      </c>
      <c r="N3" s="4" t="s">
        <v>56</v>
      </c>
      <c r="P3" s="4">
        <v>2158</v>
      </c>
      <c r="Q3" s="4">
        <v>75</v>
      </c>
      <c r="R3" s="4">
        <v>9</v>
      </c>
      <c r="T3" s="3">
        <f t="shared" si="0"/>
        <v>6</v>
      </c>
      <c r="U3" s="2">
        <f t="shared" si="1"/>
        <v>180</v>
      </c>
      <c r="W3" s="1">
        <f t="shared" si="2"/>
        <v>2</v>
      </c>
      <c r="X3" s="9" t="str">
        <f t="shared" si="3"/>
        <v>Bouza</v>
      </c>
      <c r="Y3" s="1">
        <f t="shared" si="4"/>
        <v>81</v>
      </c>
      <c r="Z3" s="8">
        <f t="shared" si="5"/>
        <v>0.67500000000000004</v>
      </c>
      <c r="AA3" s="10">
        <f t="shared" si="6"/>
        <v>10</v>
      </c>
      <c r="AB3" s="1">
        <f t="shared" si="7"/>
        <v>2338</v>
      </c>
      <c r="AH3">
        <v>2</v>
      </c>
      <c r="AI3">
        <v>477</v>
      </c>
    </row>
    <row r="4" spans="1:35" x14ac:dyDescent="0.25">
      <c r="A4" s="9" t="s">
        <v>3</v>
      </c>
      <c r="D4">
        <v>44</v>
      </c>
      <c r="E4">
        <v>27</v>
      </c>
      <c r="F4">
        <v>23</v>
      </c>
      <c r="G4">
        <v>32</v>
      </c>
      <c r="H4">
        <v>29</v>
      </c>
      <c r="I4">
        <v>25</v>
      </c>
      <c r="J4">
        <v>35</v>
      </c>
      <c r="L4">
        <v>32</v>
      </c>
      <c r="N4" s="4" t="s">
        <v>56</v>
      </c>
      <c r="P4" s="4">
        <v>2012</v>
      </c>
      <c r="Q4" s="4">
        <v>70</v>
      </c>
      <c r="R4" s="4">
        <v>8</v>
      </c>
      <c r="T4" s="3">
        <f t="shared" si="0"/>
        <v>8</v>
      </c>
      <c r="U4" s="2">
        <f t="shared" si="1"/>
        <v>247</v>
      </c>
      <c r="W4" s="1">
        <f t="shared" si="2"/>
        <v>3</v>
      </c>
      <c r="X4" s="9" t="str">
        <f t="shared" si="3"/>
        <v>Nihls</v>
      </c>
      <c r="Y4" s="1">
        <f t="shared" si="4"/>
        <v>78</v>
      </c>
      <c r="Z4" s="8">
        <f t="shared" si="5"/>
        <v>0.65</v>
      </c>
      <c r="AA4" s="10">
        <f t="shared" si="6"/>
        <v>9</v>
      </c>
      <c r="AB4" s="1">
        <f t="shared" si="7"/>
        <v>2259</v>
      </c>
      <c r="AH4">
        <v>2</v>
      </c>
      <c r="AI4">
        <v>459</v>
      </c>
    </row>
    <row r="5" spans="1:35" x14ac:dyDescent="0.25">
      <c r="A5" s="9" t="s">
        <v>1</v>
      </c>
      <c r="D5">
        <v>22</v>
      </c>
      <c r="F5">
        <v>23</v>
      </c>
      <c r="G5">
        <v>32</v>
      </c>
      <c r="H5">
        <v>29</v>
      </c>
      <c r="I5">
        <v>25</v>
      </c>
      <c r="K5">
        <v>32</v>
      </c>
      <c r="L5">
        <v>32</v>
      </c>
      <c r="N5" s="4"/>
      <c r="P5" s="4">
        <v>2041</v>
      </c>
      <c r="Q5" s="4">
        <v>72</v>
      </c>
      <c r="R5" s="4">
        <v>8</v>
      </c>
      <c r="T5" s="3">
        <f t="shared" si="0"/>
        <v>7</v>
      </c>
      <c r="U5" s="2">
        <f t="shared" si="1"/>
        <v>195</v>
      </c>
      <c r="W5" s="1">
        <f t="shared" si="2"/>
        <v>4</v>
      </c>
      <c r="X5" s="9" t="str">
        <f t="shared" si="3"/>
        <v>Heywood</v>
      </c>
      <c r="Y5" s="1">
        <f t="shared" si="4"/>
        <v>79</v>
      </c>
      <c r="Z5" s="8">
        <f t="shared" si="5"/>
        <v>0.65833333333333333</v>
      </c>
      <c r="AA5" s="10">
        <f t="shared" si="6"/>
        <v>8</v>
      </c>
      <c r="AB5" s="1">
        <f t="shared" si="7"/>
        <v>2236</v>
      </c>
      <c r="AH5">
        <v>2</v>
      </c>
      <c r="AI5">
        <v>442</v>
      </c>
    </row>
    <row r="6" spans="1:35" x14ac:dyDescent="0.25">
      <c r="A6" s="9" t="s">
        <v>31</v>
      </c>
      <c r="D6">
        <v>22</v>
      </c>
      <c r="E6">
        <v>27</v>
      </c>
      <c r="F6">
        <v>23</v>
      </c>
      <c r="G6">
        <v>64</v>
      </c>
      <c r="I6">
        <v>25</v>
      </c>
      <c r="K6">
        <v>32</v>
      </c>
      <c r="N6" s="4" t="s">
        <v>56</v>
      </c>
      <c r="P6" s="4">
        <v>2027</v>
      </c>
      <c r="Q6" s="4">
        <v>72</v>
      </c>
      <c r="R6" s="4">
        <v>6</v>
      </c>
      <c r="T6" s="3">
        <f t="shared" si="0"/>
        <v>6</v>
      </c>
      <c r="U6" s="2">
        <f t="shared" si="1"/>
        <v>193</v>
      </c>
      <c r="W6" s="1">
        <f t="shared" si="2"/>
        <v>5</v>
      </c>
      <c r="X6" s="9" t="str">
        <f t="shared" si="3"/>
        <v>Simmington</v>
      </c>
      <c r="Y6" s="1">
        <f t="shared" si="4"/>
        <v>78</v>
      </c>
      <c r="Z6" s="8">
        <f t="shared" si="5"/>
        <v>0.65</v>
      </c>
      <c r="AA6" s="10">
        <f t="shared" si="6"/>
        <v>7</v>
      </c>
      <c r="AB6" s="1">
        <f t="shared" si="7"/>
        <v>2220</v>
      </c>
      <c r="AH6">
        <v>2</v>
      </c>
      <c r="AI6">
        <v>441</v>
      </c>
    </row>
    <row r="7" spans="1:35" x14ac:dyDescent="0.25">
      <c r="A7" s="9" t="s">
        <v>26</v>
      </c>
      <c r="B7">
        <v>37</v>
      </c>
      <c r="D7">
        <v>22</v>
      </c>
      <c r="E7">
        <v>27</v>
      </c>
      <c r="F7">
        <v>23</v>
      </c>
      <c r="H7">
        <v>29</v>
      </c>
      <c r="I7">
        <v>25</v>
      </c>
      <c r="J7">
        <v>35</v>
      </c>
      <c r="K7">
        <v>32</v>
      </c>
      <c r="L7">
        <v>32</v>
      </c>
      <c r="M7">
        <v>37</v>
      </c>
      <c r="N7" s="4"/>
      <c r="P7" s="4">
        <v>1919</v>
      </c>
      <c r="Q7" s="4">
        <v>67</v>
      </c>
      <c r="R7" s="4">
        <v>7</v>
      </c>
      <c r="T7" s="3">
        <f t="shared" si="0"/>
        <v>10</v>
      </c>
      <c r="U7" s="2">
        <f t="shared" si="1"/>
        <v>299</v>
      </c>
      <c r="W7" s="1">
        <f t="shared" si="2"/>
        <v>6</v>
      </c>
      <c r="X7" s="9" t="str">
        <f t="shared" si="3"/>
        <v>R Berlin</v>
      </c>
      <c r="Y7" s="1">
        <f t="shared" si="4"/>
        <v>77</v>
      </c>
      <c r="Z7" s="8">
        <f t="shared" si="5"/>
        <v>0.64166666666666672</v>
      </c>
      <c r="AA7" s="10">
        <f t="shared" si="6"/>
        <v>7</v>
      </c>
      <c r="AB7" s="1">
        <f t="shared" si="7"/>
        <v>2218</v>
      </c>
      <c r="AH7">
        <v>1</v>
      </c>
      <c r="AI7">
        <v>419</v>
      </c>
    </row>
    <row r="8" spans="1:35" x14ac:dyDescent="0.25">
      <c r="A8" s="9" t="s">
        <v>30</v>
      </c>
      <c r="C8">
        <v>35</v>
      </c>
      <c r="D8">
        <v>22</v>
      </c>
      <c r="E8">
        <v>27</v>
      </c>
      <c r="F8">
        <v>46</v>
      </c>
      <c r="G8">
        <v>32</v>
      </c>
      <c r="I8">
        <v>25</v>
      </c>
      <c r="N8" s="4" t="s">
        <v>56</v>
      </c>
      <c r="P8" s="4">
        <v>2026</v>
      </c>
      <c r="Q8" s="4">
        <v>72</v>
      </c>
      <c r="R8" s="4">
        <v>4</v>
      </c>
      <c r="T8" s="3">
        <f t="shared" si="0"/>
        <v>6</v>
      </c>
      <c r="U8" s="2">
        <f t="shared" si="1"/>
        <v>187</v>
      </c>
      <c r="W8" s="1">
        <f t="shared" si="2"/>
        <v>7</v>
      </c>
      <c r="X8" s="9" t="str">
        <f t="shared" si="3"/>
        <v>Fred</v>
      </c>
      <c r="Y8" s="1">
        <f t="shared" si="4"/>
        <v>78</v>
      </c>
      <c r="Z8" s="8">
        <f t="shared" si="5"/>
        <v>0.65</v>
      </c>
      <c r="AA8" s="10">
        <f t="shared" si="6"/>
        <v>5</v>
      </c>
      <c r="AB8" s="1">
        <f t="shared" si="7"/>
        <v>2213</v>
      </c>
      <c r="AH8">
        <v>2</v>
      </c>
      <c r="AI8">
        <v>418</v>
      </c>
    </row>
    <row r="9" spans="1:35" x14ac:dyDescent="0.25">
      <c r="A9" s="9" t="s">
        <v>25</v>
      </c>
      <c r="D9">
        <v>22</v>
      </c>
      <c r="E9">
        <v>27</v>
      </c>
      <c r="F9">
        <v>23</v>
      </c>
      <c r="G9">
        <v>32</v>
      </c>
      <c r="H9">
        <v>29</v>
      </c>
      <c r="I9">
        <v>25</v>
      </c>
      <c r="J9">
        <v>35</v>
      </c>
      <c r="K9">
        <v>32</v>
      </c>
      <c r="M9">
        <v>37</v>
      </c>
      <c r="N9" s="4"/>
      <c r="P9" s="4">
        <v>1917</v>
      </c>
      <c r="Q9" s="4">
        <v>68</v>
      </c>
      <c r="R9" s="4">
        <v>7</v>
      </c>
      <c r="T9" s="3">
        <f t="shared" si="0"/>
        <v>9</v>
      </c>
      <c r="U9" s="2">
        <f t="shared" si="1"/>
        <v>262</v>
      </c>
      <c r="W9" s="1">
        <f t="shared" si="2"/>
        <v>8</v>
      </c>
      <c r="X9" s="9" t="str">
        <f t="shared" si="3"/>
        <v xml:space="preserve">Nagel </v>
      </c>
      <c r="Y9" s="1">
        <f t="shared" si="4"/>
        <v>77</v>
      </c>
      <c r="Z9" s="8">
        <f t="shared" si="5"/>
        <v>0.64166666666666672</v>
      </c>
      <c r="AA9" s="10">
        <f t="shared" si="6"/>
        <v>7</v>
      </c>
      <c r="AB9" s="1">
        <f t="shared" si="7"/>
        <v>2179</v>
      </c>
      <c r="AH9">
        <v>2</v>
      </c>
      <c r="AI9">
        <v>418</v>
      </c>
    </row>
    <row r="10" spans="1:35" x14ac:dyDescent="0.25">
      <c r="A10" s="9" t="s">
        <v>24</v>
      </c>
      <c r="B10">
        <v>37</v>
      </c>
      <c r="D10">
        <v>44</v>
      </c>
      <c r="F10">
        <v>23</v>
      </c>
      <c r="H10">
        <v>29</v>
      </c>
      <c r="I10">
        <v>25</v>
      </c>
      <c r="J10">
        <v>35</v>
      </c>
      <c r="L10">
        <v>32</v>
      </c>
      <c r="N10" s="4" t="s">
        <v>56</v>
      </c>
      <c r="P10" s="4">
        <v>1922</v>
      </c>
      <c r="Q10" s="4">
        <v>67</v>
      </c>
      <c r="R10" s="4">
        <v>8</v>
      </c>
      <c r="T10" s="3">
        <f t="shared" si="0"/>
        <v>7</v>
      </c>
      <c r="U10" s="2">
        <f t="shared" si="1"/>
        <v>225</v>
      </c>
      <c r="W10" s="1">
        <f t="shared" si="2"/>
        <v>9</v>
      </c>
      <c r="X10" s="9" t="str">
        <f t="shared" si="3"/>
        <v>M Colosimo</v>
      </c>
      <c r="Y10" s="1">
        <f t="shared" si="4"/>
        <v>74</v>
      </c>
      <c r="Z10" s="8">
        <f t="shared" si="5"/>
        <v>0.6166666666666667</v>
      </c>
      <c r="AA10" s="10">
        <f t="shared" si="6"/>
        <v>9</v>
      </c>
      <c r="AB10" s="1">
        <f t="shared" si="7"/>
        <v>2147</v>
      </c>
      <c r="AH10">
        <v>2</v>
      </c>
      <c r="AI10">
        <v>413</v>
      </c>
    </row>
    <row r="11" spans="1:35" x14ac:dyDescent="0.25">
      <c r="A11" s="9" t="s">
        <v>9</v>
      </c>
      <c r="D11">
        <v>44</v>
      </c>
      <c r="E11">
        <v>27</v>
      </c>
      <c r="F11">
        <v>23</v>
      </c>
      <c r="I11">
        <v>25</v>
      </c>
      <c r="N11" s="4" t="s">
        <v>56</v>
      </c>
      <c r="P11" s="4">
        <v>1998</v>
      </c>
      <c r="Q11" s="4">
        <v>70</v>
      </c>
      <c r="R11" s="4">
        <v>9</v>
      </c>
      <c r="T11" s="3">
        <f t="shared" si="0"/>
        <v>4</v>
      </c>
      <c r="U11" s="2">
        <f t="shared" si="1"/>
        <v>119</v>
      </c>
      <c r="W11" s="1">
        <f t="shared" si="2"/>
        <v>10</v>
      </c>
      <c r="X11" s="9" t="str">
        <f t="shared" si="3"/>
        <v>Bennett</v>
      </c>
      <c r="Y11" s="1">
        <f t="shared" si="4"/>
        <v>74</v>
      </c>
      <c r="Z11" s="8">
        <f t="shared" si="5"/>
        <v>0.6166666666666667</v>
      </c>
      <c r="AA11" s="10">
        <f t="shared" si="6"/>
        <v>10</v>
      </c>
      <c r="AB11" s="1">
        <f t="shared" si="7"/>
        <v>2117</v>
      </c>
      <c r="AH11">
        <v>2</v>
      </c>
      <c r="AI11">
        <v>409</v>
      </c>
    </row>
    <row r="12" spans="1:35" x14ac:dyDescent="0.25">
      <c r="A12" s="9" t="s">
        <v>5</v>
      </c>
      <c r="C12">
        <v>35</v>
      </c>
      <c r="D12">
        <v>22</v>
      </c>
      <c r="E12">
        <v>27</v>
      </c>
      <c r="F12">
        <v>46</v>
      </c>
      <c r="L12">
        <v>32</v>
      </c>
      <c r="N12" s="4" t="s">
        <v>56</v>
      </c>
      <c r="P12" s="4">
        <v>1929</v>
      </c>
      <c r="Q12" s="4">
        <v>68</v>
      </c>
      <c r="R12" s="4">
        <v>9</v>
      </c>
      <c r="T12" s="3">
        <f t="shared" si="0"/>
        <v>5</v>
      </c>
      <c r="U12" s="2">
        <f t="shared" si="1"/>
        <v>162</v>
      </c>
      <c r="W12" s="1">
        <f t="shared" si="2"/>
        <v>11</v>
      </c>
      <c r="X12" s="9" t="str">
        <f t="shared" si="3"/>
        <v>Messer</v>
      </c>
      <c r="Y12" s="1">
        <f t="shared" si="4"/>
        <v>73</v>
      </c>
      <c r="Z12" s="8">
        <f t="shared" si="5"/>
        <v>0.60833333333333328</v>
      </c>
      <c r="AA12" s="10">
        <f t="shared" si="6"/>
        <v>10</v>
      </c>
      <c r="AB12" s="1">
        <f t="shared" si="7"/>
        <v>2091</v>
      </c>
      <c r="AH12">
        <v>2</v>
      </c>
      <c r="AI12">
        <v>406</v>
      </c>
    </row>
    <row r="13" spans="1:35" x14ac:dyDescent="0.25">
      <c r="A13" s="9" t="s">
        <v>2</v>
      </c>
      <c r="D13">
        <v>22</v>
      </c>
      <c r="E13">
        <v>27</v>
      </c>
      <c r="H13">
        <v>29</v>
      </c>
      <c r="I13">
        <v>50</v>
      </c>
      <c r="L13">
        <v>32</v>
      </c>
      <c r="N13" s="4" t="s">
        <v>56</v>
      </c>
      <c r="P13" s="4">
        <v>1898</v>
      </c>
      <c r="Q13" s="4">
        <v>69</v>
      </c>
      <c r="R13" s="4">
        <v>5</v>
      </c>
      <c r="T13" s="3">
        <f t="shared" si="0"/>
        <v>5</v>
      </c>
      <c r="U13" s="2">
        <f t="shared" si="1"/>
        <v>160</v>
      </c>
      <c r="W13" s="1">
        <f t="shared" si="2"/>
        <v>12</v>
      </c>
      <c r="X13" s="9" t="str">
        <f t="shared" si="3"/>
        <v>Blais</v>
      </c>
      <c r="Y13" s="1">
        <f t="shared" si="4"/>
        <v>74</v>
      </c>
      <c r="Z13" s="8">
        <f t="shared" si="5"/>
        <v>0.6166666666666667</v>
      </c>
      <c r="AA13" s="10">
        <f t="shared" si="6"/>
        <v>6</v>
      </c>
      <c r="AB13" s="1">
        <f t="shared" si="7"/>
        <v>2058</v>
      </c>
      <c r="AH13">
        <v>1</v>
      </c>
      <c r="AI13">
        <v>404</v>
      </c>
    </row>
    <row r="14" spans="1:35" x14ac:dyDescent="0.25">
      <c r="A14" s="9" t="s">
        <v>4</v>
      </c>
      <c r="D14">
        <v>22</v>
      </c>
      <c r="E14">
        <v>27</v>
      </c>
      <c r="F14">
        <v>23</v>
      </c>
      <c r="H14">
        <v>29</v>
      </c>
      <c r="I14">
        <v>25</v>
      </c>
      <c r="K14">
        <v>32</v>
      </c>
      <c r="N14" s="4"/>
      <c r="P14" s="4">
        <v>1799</v>
      </c>
      <c r="Q14" s="4">
        <v>65</v>
      </c>
      <c r="R14" s="4">
        <v>6</v>
      </c>
      <c r="T14" s="3">
        <f t="shared" si="0"/>
        <v>6</v>
      </c>
      <c r="U14" s="2">
        <f t="shared" si="1"/>
        <v>158</v>
      </c>
      <c r="W14" s="1">
        <f t="shared" si="2"/>
        <v>13</v>
      </c>
      <c r="X14" s="9" t="str">
        <f t="shared" si="3"/>
        <v>Gross</v>
      </c>
      <c r="Y14" s="1">
        <f t="shared" si="4"/>
        <v>71</v>
      </c>
      <c r="Z14" s="8">
        <f t="shared" si="5"/>
        <v>0.59166666666666667</v>
      </c>
      <c r="AA14" s="10">
        <f t="shared" si="6"/>
        <v>6</v>
      </c>
      <c r="AB14" s="1">
        <f t="shared" si="7"/>
        <v>1957</v>
      </c>
      <c r="AH14">
        <v>1</v>
      </c>
      <c r="AI14">
        <v>397</v>
      </c>
    </row>
    <row r="15" spans="1:35" x14ac:dyDescent="0.25">
      <c r="A15" s="9" t="s">
        <v>29</v>
      </c>
      <c r="D15">
        <v>22</v>
      </c>
      <c r="E15">
        <v>27</v>
      </c>
      <c r="F15">
        <v>23</v>
      </c>
      <c r="H15">
        <v>29</v>
      </c>
      <c r="J15">
        <v>35</v>
      </c>
      <c r="K15">
        <v>32</v>
      </c>
      <c r="L15">
        <v>32</v>
      </c>
      <c r="N15" s="4"/>
      <c r="P15" s="4">
        <v>1699</v>
      </c>
      <c r="Q15" s="4">
        <v>59</v>
      </c>
      <c r="R15" s="4">
        <v>7</v>
      </c>
      <c r="T15" s="3">
        <f t="shared" si="0"/>
        <v>7</v>
      </c>
      <c r="U15" s="2">
        <f t="shared" si="1"/>
        <v>200</v>
      </c>
      <c r="W15" s="1">
        <f t="shared" si="2"/>
        <v>14</v>
      </c>
      <c r="X15" s="9" t="str">
        <f t="shared" si="3"/>
        <v>Khalaf</v>
      </c>
      <c r="Y15" s="1">
        <f t="shared" si="4"/>
        <v>66</v>
      </c>
      <c r="Z15" s="8">
        <f t="shared" si="5"/>
        <v>0.55000000000000004</v>
      </c>
      <c r="AA15" s="10">
        <f t="shared" si="6"/>
        <v>7</v>
      </c>
      <c r="AB15" s="1">
        <f t="shared" si="7"/>
        <v>1899</v>
      </c>
      <c r="AH15">
        <v>2</v>
      </c>
      <c r="AI15">
        <v>383</v>
      </c>
    </row>
    <row r="16" spans="1:35" x14ac:dyDescent="0.25">
      <c r="A16" s="9" t="s">
        <v>6</v>
      </c>
      <c r="D16">
        <v>22</v>
      </c>
      <c r="F16">
        <v>23</v>
      </c>
      <c r="H16">
        <v>29</v>
      </c>
      <c r="I16">
        <v>50</v>
      </c>
      <c r="K16">
        <v>32</v>
      </c>
      <c r="N16" s="4" t="s">
        <v>56</v>
      </c>
      <c r="P16" s="4">
        <v>1738</v>
      </c>
      <c r="Q16" s="4">
        <v>63</v>
      </c>
      <c r="R16" s="4">
        <v>5</v>
      </c>
      <c r="T16" s="3">
        <f t="shared" si="0"/>
        <v>5</v>
      </c>
      <c r="U16" s="2">
        <f t="shared" si="1"/>
        <v>156</v>
      </c>
      <c r="W16" s="1">
        <f t="shared" si="2"/>
        <v>15</v>
      </c>
      <c r="X16" s="9" t="str">
        <f t="shared" si="3"/>
        <v>Roberts</v>
      </c>
      <c r="Y16" s="1">
        <f t="shared" si="4"/>
        <v>68</v>
      </c>
      <c r="Z16" s="8">
        <f t="shared" si="5"/>
        <v>0.56666666666666665</v>
      </c>
      <c r="AA16" s="10">
        <f t="shared" si="6"/>
        <v>6</v>
      </c>
      <c r="AB16" s="1">
        <f t="shared" si="7"/>
        <v>1894</v>
      </c>
      <c r="AH16">
        <v>2</v>
      </c>
      <c r="AI16">
        <v>379</v>
      </c>
    </row>
    <row r="17" spans="1:35" x14ac:dyDescent="0.25">
      <c r="A17" s="9" t="s">
        <v>27</v>
      </c>
      <c r="C17">
        <v>70</v>
      </c>
      <c r="D17">
        <v>22</v>
      </c>
      <c r="F17">
        <v>23</v>
      </c>
      <c r="G17">
        <v>32</v>
      </c>
      <c r="I17">
        <v>25</v>
      </c>
      <c r="M17">
        <v>37</v>
      </c>
      <c r="N17" s="4" t="s">
        <v>56</v>
      </c>
      <c r="P17" s="4">
        <v>1569</v>
      </c>
      <c r="Q17" s="4">
        <v>55</v>
      </c>
      <c r="R17" s="4">
        <v>6</v>
      </c>
      <c r="T17" s="3">
        <f t="shared" si="0"/>
        <v>6</v>
      </c>
      <c r="U17" s="2">
        <f t="shared" si="1"/>
        <v>209</v>
      </c>
      <c r="W17" s="1">
        <f t="shared" si="2"/>
        <v>16</v>
      </c>
      <c r="X17" s="9" t="str">
        <f t="shared" si="3"/>
        <v>P Schocke</v>
      </c>
      <c r="Y17" s="1">
        <f t="shared" si="4"/>
        <v>61</v>
      </c>
      <c r="Z17" s="8">
        <f t="shared" si="5"/>
        <v>0.5083333333333333</v>
      </c>
      <c r="AA17" s="10">
        <f t="shared" si="6"/>
        <v>7</v>
      </c>
      <c r="AB17" s="1">
        <f t="shared" si="7"/>
        <v>1778</v>
      </c>
      <c r="AH17">
        <v>2</v>
      </c>
      <c r="AI17">
        <v>370</v>
      </c>
    </row>
    <row r="18" spans="1:35" x14ac:dyDescent="0.25">
      <c r="A18" s="9" t="s">
        <v>23</v>
      </c>
      <c r="C18">
        <v>70</v>
      </c>
      <c r="D18">
        <v>22</v>
      </c>
      <c r="E18">
        <v>27</v>
      </c>
      <c r="F18">
        <v>23</v>
      </c>
      <c r="I18">
        <v>25</v>
      </c>
      <c r="K18">
        <v>32</v>
      </c>
      <c r="N18" s="4" t="s">
        <v>56</v>
      </c>
      <c r="P18" s="4">
        <v>1568</v>
      </c>
      <c r="Q18" s="4">
        <v>57</v>
      </c>
      <c r="R18" s="4">
        <v>3</v>
      </c>
      <c r="T18" s="3">
        <f t="shared" si="0"/>
        <v>6</v>
      </c>
      <c r="U18" s="2">
        <f t="shared" si="1"/>
        <v>199</v>
      </c>
      <c r="W18" s="1">
        <f t="shared" si="2"/>
        <v>17</v>
      </c>
      <c r="X18" s="9" t="str">
        <f t="shared" si="3"/>
        <v>N Colosimo</v>
      </c>
      <c r="Y18" s="1">
        <f t="shared" si="4"/>
        <v>63</v>
      </c>
      <c r="Z18" s="8">
        <f t="shared" si="5"/>
        <v>0.52500000000000002</v>
      </c>
      <c r="AA18" s="10">
        <f t="shared" si="6"/>
        <v>4</v>
      </c>
      <c r="AB18" s="1">
        <f t="shared" si="7"/>
        <v>1767</v>
      </c>
      <c r="AH18">
        <v>1</v>
      </c>
      <c r="AI18">
        <v>363</v>
      </c>
    </row>
    <row r="19" spans="1:35" x14ac:dyDescent="0.25">
      <c r="A19" s="9" t="s">
        <v>7</v>
      </c>
      <c r="D19">
        <v>22</v>
      </c>
      <c r="F19">
        <v>23</v>
      </c>
      <c r="N19" s="4"/>
      <c r="P19" s="4">
        <v>1649</v>
      </c>
      <c r="Q19" s="4">
        <v>58</v>
      </c>
      <c r="R19" s="4">
        <v>5</v>
      </c>
      <c r="T19" s="3">
        <f t="shared" si="0"/>
        <v>2</v>
      </c>
      <c r="U19" s="2">
        <f t="shared" si="1"/>
        <v>45</v>
      </c>
      <c r="W19" s="1">
        <f t="shared" si="2"/>
        <v>18</v>
      </c>
      <c r="X19" s="9" t="str">
        <f t="shared" si="3"/>
        <v>Kim</v>
      </c>
      <c r="Y19" s="1">
        <f t="shared" si="4"/>
        <v>60</v>
      </c>
      <c r="Z19" s="8">
        <f t="shared" si="5"/>
        <v>0.5</v>
      </c>
      <c r="AA19" s="10">
        <f t="shared" si="6"/>
        <v>5</v>
      </c>
      <c r="AB19" s="1">
        <f t="shared" si="7"/>
        <v>1694</v>
      </c>
      <c r="AH19">
        <v>0</v>
      </c>
      <c r="AI19">
        <v>317</v>
      </c>
    </row>
    <row r="20" spans="1:35" x14ac:dyDescent="0.25">
      <c r="A20" s="9" t="s">
        <v>32</v>
      </c>
      <c r="N20" s="4"/>
      <c r="P20" s="4">
        <v>1281</v>
      </c>
      <c r="Q20" s="4">
        <v>45</v>
      </c>
      <c r="R20" s="4">
        <v>5</v>
      </c>
      <c r="T20" s="3">
        <f t="shared" si="0"/>
        <v>0</v>
      </c>
      <c r="U20" s="2">
        <f t="shared" si="1"/>
        <v>0</v>
      </c>
      <c r="W20" s="1">
        <f t="shared" si="2"/>
        <v>19</v>
      </c>
      <c r="X20" s="9" t="str">
        <f t="shared" si="3"/>
        <v>Casey</v>
      </c>
      <c r="Y20" s="1">
        <f t="shared" si="4"/>
        <v>45</v>
      </c>
      <c r="Z20" s="8">
        <f t="shared" si="5"/>
        <v>0.375</v>
      </c>
      <c r="AA20" s="10">
        <f t="shared" si="6"/>
        <v>5</v>
      </c>
      <c r="AB20" s="1">
        <f t="shared" si="7"/>
        <v>1281</v>
      </c>
      <c r="AH20">
        <v>1</v>
      </c>
      <c r="AI20">
        <v>298</v>
      </c>
    </row>
    <row r="21" spans="1:35" x14ac:dyDescent="0.25">
      <c r="A21" s="9" t="s">
        <v>33</v>
      </c>
      <c r="N21" s="4"/>
      <c r="P21" s="4">
        <v>892</v>
      </c>
      <c r="Q21" s="4">
        <v>35</v>
      </c>
      <c r="R21" s="4">
        <v>1</v>
      </c>
      <c r="T21" s="3">
        <f t="shared" si="0"/>
        <v>0</v>
      </c>
      <c r="U21" s="2">
        <f t="shared" si="1"/>
        <v>0</v>
      </c>
      <c r="W21" s="1">
        <f t="shared" si="2"/>
        <v>20</v>
      </c>
      <c r="X21" s="9" t="str">
        <f t="shared" si="3"/>
        <v>Reynoso</v>
      </c>
      <c r="Y21" s="1">
        <f t="shared" si="4"/>
        <v>35</v>
      </c>
      <c r="Z21" s="8">
        <f t="shared" si="5"/>
        <v>0.29166666666666669</v>
      </c>
      <c r="AA21" s="10">
        <f t="shared" si="6"/>
        <v>1</v>
      </c>
      <c r="AB21" s="1">
        <f t="shared" si="7"/>
        <v>892</v>
      </c>
      <c r="AH21">
        <v>1</v>
      </c>
      <c r="AI21">
        <v>279</v>
      </c>
    </row>
    <row r="23" spans="1:35" x14ac:dyDescent="0.25">
      <c r="Y23" s="6">
        <v>120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L1" zoomScale="85" zoomScaleNormal="85" workbookViewId="0">
      <selection activeCell="Y26" sqref="Y26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41</v>
      </c>
      <c r="B2">
        <v>22</v>
      </c>
      <c r="D2">
        <v>32</v>
      </c>
      <c r="E2">
        <v>24</v>
      </c>
      <c r="F2">
        <v>48</v>
      </c>
      <c r="G2">
        <v>27</v>
      </c>
      <c r="J2">
        <v>26</v>
      </c>
      <c r="K2">
        <v>26</v>
      </c>
      <c r="L2">
        <v>22</v>
      </c>
      <c r="M2">
        <v>30</v>
      </c>
      <c r="N2" s="4" t="s">
        <v>56</v>
      </c>
      <c r="P2" s="4">
        <v>2363</v>
      </c>
      <c r="Q2" s="4">
        <v>82</v>
      </c>
      <c r="R2" s="4">
        <v>10</v>
      </c>
      <c r="T2" s="3">
        <f t="shared" ref="T2:T21" si="0">COUNT(B2:M2)</f>
        <v>9</v>
      </c>
      <c r="U2" s="2">
        <f t="shared" ref="U2:U21" si="1">SUM(B2:M2)</f>
        <v>257</v>
      </c>
      <c r="W2" s="1">
        <f t="shared" ref="W2:W21" si="2">RANK(AB2,$AB$2:$AB$21,)</f>
        <v>1</v>
      </c>
      <c r="X2" s="9" t="str">
        <f t="shared" ref="X2:X21" si="3">A2</f>
        <v>G Schocke</v>
      </c>
      <c r="Y2" s="1">
        <f t="shared" ref="Y2:Y21" si="4">T2+Q2</f>
        <v>91</v>
      </c>
      <c r="Z2" s="8">
        <f t="shared" ref="Z2:Z21" si="5">Y2/$Y$23</f>
        <v>0.68939393939393945</v>
      </c>
      <c r="AA2" s="10">
        <f t="shared" ref="AA2:AA21" si="6">R2+(IF(N2="x",1,0))</f>
        <v>11</v>
      </c>
      <c r="AB2" s="1">
        <f t="shared" ref="AB2:AB21" si="7">U2+P2</f>
        <v>2620</v>
      </c>
      <c r="AH2">
        <v>1</v>
      </c>
      <c r="AI2">
        <v>482</v>
      </c>
    </row>
    <row r="3" spans="1:35" x14ac:dyDescent="0.25">
      <c r="A3" s="9" t="s">
        <v>28</v>
      </c>
      <c r="B3">
        <v>22</v>
      </c>
      <c r="D3">
        <v>32</v>
      </c>
      <c r="E3">
        <v>24</v>
      </c>
      <c r="F3">
        <v>48</v>
      </c>
      <c r="G3">
        <v>27</v>
      </c>
      <c r="K3">
        <v>26</v>
      </c>
      <c r="L3">
        <v>22</v>
      </c>
      <c r="M3">
        <v>30</v>
      </c>
      <c r="N3" s="4" t="s">
        <v>56</v>
      </c>
      <c r="P3" s="4">
        <v>2338</v>
      </c>
      <c r="Q3" s="4">
        <v>81</v>
      </c>
      <c r="R3" s="4">
        <v>10</v>
      </c>
      <c r="T3" s="3">
        <f t="shared" si="0"/>
        <v>8</v>
      </c>
      <c r="U3" s="2">
        <f t="shared" si="1"/>
        <v>231</v>
      </c>
      <c r="W3" s="1">
        <f t="shared" si="2"/>
        <v>2</v>
      </c>
      <c r="X3" s="9" t="str">
        <f t="shared" si="3"/>
        <v>Bouza</v>
      </c>
      <c r="Y3" s="1">
        <f t="shared" si="4"/>
        <v>89</v>
      </c>
      <c r="Z3" s="8">
        <f t="shared" si="5"/>
        <v>0.6742424242424242</v>
      </c>
      <c r="AA3" s="10">
        <f t="shared" si="6"/>
        <v>11</v>
      </c>
      <c r="AB3" s="1">
        <f t="shared" si="7"/>
        <v>2569</v>
      </c>
      <c r="AH3">
        <v>2</v>
      </c>
      <c r="AI3">
        <v>477</v>
      </c>
    </row>
    <row r="4" spans="1:35" x14ac:dyDescent="0.25">
      <c r="A4" s="9" t="s">
        <v>3</v>
      </c>
      <c r="B4">
        <v>22</v>
      </c>
      <c r="D4">
        <v>32</v>
      </c>
      <c r="E4">
        <v>24</v>
      </c>
      <c r="F4">
        <v>48</v>
      </c>
      <c r="H4">
        <v>32</v>
      </c>
      <c r="I4">
        <v>31</v>
      </c>
      <c r="J4">
        <v>26</v>
      </c>
      <c r="L4">
        <v>22</v>
      </c>
      <c r="M4">
        <v>30</v>
      </c>
      <c r="N4" s="4" t="s">
        <v>56</v>
      </c>
      <c r="P4" s="4">
        <v>2259</v>
      </c>
      <c r="Q4" s="4">
        <v>78</v>
      </c>
      <c r="R4" s="4">
        <v>9</v>
      </c>
      <c r="T4" s="3">
        <f t="shared" si="0"/>
        <v>9</v>
      </c>
      <c r="U4" s="2">
        <f t="shared" si="1"/>
        <v>267</v>
      </c>
      <c r="W4" s="1">
        <f t="shared" si="2"/>
        <v>3</v>
      </c>
      <c r="X4" s="9" t="str">
        <f t="shared" si="3"/>
        <v>Nihls</v>
      </c>
      <c r="Y4" s="1">
        <f t="shared" si="4"/>
        <v>87</v>
      </c>
      <c r="Z4" s="8">
        <f t="shared" si="5"/>
        <v>0.65909090909090906</v>
      </c>
      <c r="AA4" s="10">
        <f t="shared" si="6"/>
        <v>10</v>
      </c>
      <c r="AB4" s="1">
        <f t="shared" si="7"/>
        <v>2526</v>
      </c>
      <c r="AH4">
        <v>2</v>
      </c>
      <c r="AI4">
        <v>459</v>
      </c>
    </row>
    <row r="5" spans="1:35" x14ac:dyDescent="0.25">
      <c r="A5" s="9" t="s">
        <v>30</v>
      </c>
      <c r="B5">
        <v>22</v>
      </c>
      <c r="C5">
        <v>32</v>
      </c>
      <c r="D5">
        <v>32</v>
      </c>
      <c r="E5">
        <v>24</v>
      </c>
      <c r="F5">
        <v>24</v>
      </c>
      <c r="G5">
        <v>54</v>
      </c>
      <c r="H5">
        <v>32</v>
      </c>
      <c r="I5">
        <v>31</v>
      </c>
      <c r="J5">
        <v>26</v>
      </c>
      <c r="L5">
        <v>22</v>
      </c>
      <c r="N5" s="4" t="s">
        <v>56</v>
      </c>
      <c r="P5" s="4">
        <v>2213</v>
      </c>
      <c r="Q5" s="4">
        <v>78</v>
      </c>
      <c r="R5" s="4">
        <v>5</v>
      </c>
      <c r="T5" s="3">
        <f t="shared" si="0"/>
        <v>10</v>
      </c>
      <c r="U5" s="2">
        <f t="shared" si="1"/>
        <v>299</v>
      </c>
      <c r="W5" s="1">
        <f t="shared" si="2"/>
        <v>4</v>
      </c>
      <c r="X5" s="9" t="str">
        <f t="shared" si="3"/>
        <v>Fred</v>
      </c>
      <c r="Y5" s="1">
        <f t="shared" si="4"/>
        <v>88</v>
      </c>
      <c r="Z5" s="8">
        <f t="shared" si="5"/>
        <v>0.66666666666666663</v>
      </c>
      <c r="AA5" s="10">
        <f t="shared" si="6"/>
        <v>6</v>
      </c>
      <c r="AB5" s="1">
        <f t="shared" si="7"/>
        <v>2512</v>
      </c>
      <c r="AH5">
        <v>2</v>
      </c>
      <c r="AI5">
        <v>418</v>
      </c>
    </row>
    <row r="6" spans="1:35" x14ac:dyDescent="0.25">
      <c r="A6" s="9" t="s">
        <v>31</v>
      </c>
      <c r="B6">
        <v>22</v>
      </c>
      <c r="C6">
        <v>32</v>
      </c>
      <c r="E6">
        <v>24</v>
      </c>
      <c r="F6">
        <v>48</v>
      </c>
      <c r="G6">
        <v>27</v>
      </c>
      <c r="J6">
        <v>26</v>
      </c>
      <c r="K6">
        <v>26</v>
      </c>
      <c r="L6">
        <v>22</v>
      </c>
      <c r="M6">
        <v>30</v>
      </c>
      <c r="N6" s="4" t="s">
        <v>56</v>
      </c>
      <c r="P6" s="4">
        <v>2220</v>
      </c>
      <c r="Q6" s="4">
        <v>78</v>
      </c>
      <c r="R6" s="4">
        <v>7</v>
      </c>
      <c r="T6" s="3">
        <f t="shared" si="0"/>
        <v>9</v>
      </c>
      <c r="U6" s="2">
        <f t="shared" si="1"/>
        <v>257</v>
      </c>
      <c r="W6" s="1">
        <f t="shared" si="2"/>
        <v>5</v>
      </c>
      <c r="X6" s="9" t="str">
        <f t="shared" si="3"/>
        <v>Simmington</v>
      </c>
      <c r="Y6" s="1">
        <f t="shared" si="4"/>
        <v>87</v>
      </c>
      <c r="Z6" s="8">
        <f t="shared" si="5"/>
        <v>0.65909090909090906</v>
      </c>
      <c r="AA6" s="10">
        <f t="shared" si="6"/>
        <v>8</v>
      </c>
      <c r="AB6" s="1">
        <f t="shared" si="7"/>
        <v>2477</v>
      </c>
      <c r="AH6">
        <v>2</v>
      </c>
      <c r="AI6">
        <v>441</v>
      </c>
    </row>
    <row r="7" spans="1:35" x14ac:dyDescent="0.25">
      <c r="A7" s="9" t="s">
        <v>1</v>
      </c>
      <c r="B7">
        <v>22</v>
      </c>
      <c r="C7">
        <v>32</v>
      </c>
      <c r="E7">
        <v>24</v>
      </c>
      <c r="F7">
        <v>24</v>
      </c>
      <c r="G7">
        <v>27</v>
      </c>
      <c r="J7">
        <v>26</v>
      </c>
      <c r="K7">
        <v>26</v>
      </c>
      <c r="L7">
        <v>22</v>
      </c>
      <c r="M7">
        <v>30</v>
      </c>
      <c r="N7" s="4"/>
      <c r="P7" s="4">
        <v>2236</v>
      </c>
      <c r="Q7" s="4">
        <v>79</v>
      </c>
      <c r="R7" s="4">
        <v>8</v>
      </c>
      <c r="T7" s="3">
        <f t="shared" si="0"/>
        <v>9</v>
      </c>
      <c r="U7" s="2">
        <f t="shared" si="1"/>
        <v>233</v>
      </c>
      <c r="W7" s="1">
        <f t="shared" si="2"/>
        <v>6</v>
      </c>
      <c r="X7" s="9" t="str">
        <f t="shared" si="3"/>
        <v>Heywood</v>
      </c>
      <c r="Y7" s="1">
        <f t="shared" si="4"/>
        <v>88</v>
      </c>
      <c r="Z7" s="8">
        <f t="shared" si="5"/>
        <v>0.66666666666666663</v>
      </c>
      <c r="AA7" s="10">
        <f t="shared" si="6"/>
        <v>8</v>
      </c>
      <c r="AB7" s="1">
        <f t="shared" si="7"/>
        <v>2469</v>
      </c>
      <c r="AH7">
        <v>2</v>
      </c>
      <c r="AI7">
        <v>442</v>
      </c>
    </row>
    <row r="8" spans="1:35" x14ac:dyDescent="0.25">
      <c r="A8" s="9" t="s">
        <v>26</v>
      </c>
      <c r="B8">
        <v>22</v>
      </c>
      <c r="C8">
        <v>32</v>
      </c>
      <c r="D8">
        <v>32</v>
      </c>
      <c r="E8">
        <v>48</v>
      </c>
      <c r="G8">
        <v>27</v>
      </c>
      <c r="J8">
        <v>26</v>
      </c>
      <c r="K8">
        <v>26</v>
      </c>
      <c r="L8">
        <v>22</v>
      </c>
      <c r="N8" s="4" t="s">
        <v>56</v>
      </c>
      <c r="P8" s="4">
        <v>2218</v>
      </c>
      <c r="Q8" s="4">
        <v>77</v>
      </c>
      <c r="R8" s="4">
        <v>7</v>
      </c>
      <c r="T8" s="3">
        <f t="shared" si="0"/>
        <v>8</v>
      </c>
      <c r="U8" s="2">
        <f t="shared" si="1"/>
        <v>235</v>
      </c>
      <c r="W8" s="1">
        <f t="shared" si="2"/>
        <v>7</v>
      </c>
      <c r="X8" s="9" t="str">
        <f t="shared" si="3"/>
        <v>R Berlin</v>
      </c>
      <c r="Y8" s="1">
        <f t="shared" si="4"/>
        <v>85</v>
      </c>
      <c r="Z8" s="8">
        <f t="shared" si="5"/>
        <v>0.64393939393939392</v>
      </c>
      <c r="AA8" s="10">
        <f t="shared" si="6"/>
        <v>8</v>
      </c>
      <c r="AB8" s="1">
        <f t="shared" si="7"/>
        <v>2453</v>
      </c>
      <c r="AH8">
        <v>1</v>
      </c>
      <c r="AI8">
        <v>419</v>
      </c>
    </row>
    <row r="9" spans="1:35" x14ac:dyDescent="0.25">
      <c r="A9" s="9" t="s">
        <v>25</v>
      </c>
      <c r="B9">
        <v>44</v>
      </c>
      <c r="C9">
        <v>32</v>
      </c>
      <c r="F9">
        <v>24</v>
      </c>
      <c r="H9">
        <v>32</v>
      </c>
      <c r="J9">
        <v>26</v>
      </c>
      <c r="N9" s="4" t="s">
        <v>56</v>
      </c>
      <c r="P9" s="4">
        <v>2179</v>
      </c>
      <c r="Q9" s="4">
        <v>77</v>
      </c>
      <c r="R9" s="4">
        <v>7</v>
      </c>
      <c r="T9" s="3">
        <f t="shared" si="0"/>
        <v>5</v>
      </c>
      <c r="U9" s="2">
        <f t="shared" si="1"/>
        <v>158</v>
      </c>
      <c r="W9" s="1">
        <f t="shared" si="2"/>
        <v>8</v>
      </c>
      <c r="X9" s="9" t="str">
        <f t="shared" si="3"/>
        <v xml:space="preserve">Nagel </v>
      </c>
      <c r="Y9" s="1">
        <f t="shared" si="4"/>
        <v>82</v>
      </c>
      <c r="Z9" s="8">
        <f t="shared" si="5"/>
        <v>0.62121212121212122</v>
      </c>
      <c r="AA9" s="10">
        <f t="shared" si="6"/>
        <v>8</v>
      </c>
      <c r="AB9" s="1">
        <f t="shared" si="7"/>
        <v>2337</v>
      </c>
      <c r="AH9">
        <v>2</v>
      </c>
      <c r="AI9">
        <v>418</v>
      </c>
    </row>
    <row r="10" spans="1:35" x14ac:dyDescent="0.25">
      <c r="A10" s="9" t="s">
        <v>24</v>
      </c>
      <c r="D10">
        <v>32</v>
      </c>
      <c r="E10">
        <v>24</v>
      </c>
      <c r="F10">
        <v>48</v>
      </c>
      <c r="K10">
        <v>26</v>
      </c>
      <c r="L10">
        <v>22</v>
      </c>
      <c r="M10">
        <v>30</v>
      </c>
      <c r="N10" s="4" t="s">
        <v>56</v>
      </c>
      <c r="P10" s="4">
        <v>2147</v>
      </c>
      <c r="Q10" s="4">
        <v>74</v>
      </c>
      <c r="R10" s="4">
        <v>9</v>
      </c>
      <c r="T10" s="3">
        <f t="shared" si="0"/>
        <v>6</v>
      </c>
      <c r="U10" s="2">
        <f t="shared" si="1"/>
        <v>182</v>
      </c>
      <c r="W10" s="1">
        <f t="shared" si="2"/>
        <v>9</v>
      </c>
      <c r="X10" s="9" t="str">
        <f t="shared" si="3"/>
        <v>M Colosimo</v>
      </c>
      <c r="Y10" s="1">
        <f t="shared" si="4"/>
        <v>80</v>
      </c>
      <c r="Z10" s="8">
        <f t="shared" si="5"/>
        <v>0.60606060606060608</v>
      </c>
      <c r="AA10" s="10">
        <f t="shared" si="6"/>
        <v>10</v>
      </c>
      <c r="AB10" s="1">
        <f t="shared" si="7"/>
        <v>2329</v>
      </c>
      <c r="AH10">
        <v>2</v>
      </c>
      <c r="AI10">
        <v>413</v>
      </c>
    </row>
    <row r="11" spans="1:35" x14ac:dyDescent="0.25">
      <c r="A11" s="9" t="s">
        <v>2</v>
      </c>
      <c r="B11">
        <v>22</v>
      </c>
      <c r="C11">
        <v>32</v>
      </c>
      <c r="H11">
        <v>32</v>
      </c>
      <c r="I11">
        <v>31</v>
      </c>
      <c r="J11">
        <v>26</v>
      </c>
      <c r="K11">
        <v>52</v>
      </c>
      <c r="L11">
        <v>22</v>
      </c>
      <c r="M11">
        <v>30</v>
      </c>
      <c r="N11" s="4" t="s">
        <v>56</v>
      </c>
      <c r="P11" s="4">
        <v>2058</v>
      </c>
      <c r="Q11" s="4">
        <v>74</v>
      </c>
      <c r="R11" s="4">
        <v>6</v>
      </c>
      <c r="T11" s="3">
        <f t="shared" si="0"/>
        <v>8</v>
      </c>
      <c r="U11" s="2">
        <f t="shared" si="1"/>
        <v>247</v>
      </c>
      <c r="W11" s="1">
        <f t="shared" si="2"/>
        <v>10</v>
      </c>
      <c r="X11" s="9" t="str">
        <f t="shared" si="3"/>
        <v>Blais</v>
      </c>
      <c r="Y11" s="1">
        <f t="shared" si="4"/>
        <v>82</v>
      </c>
      <c r="Z11" s="8">
        <f t="shared" si="5"/>
        <v>0.62121212121212122</v>
      </c>
      <c r="AA11" s="10">
        <f t="shared" si="6"/>
        <v>7</v>
      </c>
      <c r="AB11" s="1">
        <f t="shared" si="7"/>
        <v>2305</v>
      </c>
      <c r="AH11">
        <v>1</v>
      </c>
      <c r="AI11">
        <v>404</v>
      </c>
    </row>
    <row r="12" spans="1:35" x14ac:dyDescent="0.25">
      <c r="A12" s="9" t="s">
        <v>9</v>
      </c>
      <c r="B12">
        <v>22</v>
      </c>
      <c r="D12">
        <v>32</v>
      </c>
      <c r="F12">
        <v>24</v>
      </c>
      <c r="I12">
        <v>31</v>
      </c>
      <c r="K12">
        <v>26</v>
      </c>
      <c r="L12">
        <v>44</v>
      </c>
      <c r="N12" s="4" t="s">
        <v>56</v>
      </c>
      <c r="P12" s="4">
        <v>2117</v>
      </c>
      <c r="Q12" s="4">
        <v>74</v>
      </c>
      <c r="R12" s="4">
        <v>10</v>
      </c>
      <c r="T12" s="3">
        <f t="shared" si="0"/>
        <v>6</v>
      </c>
      <c r="U12" s="2">
        <f t="shared" si="1"/>
        <v>179</v>
      </c>
      <c r="W12" s="1">
        <f t="shared" si="2"/>
        <v>11</v>
      </c>
      <c r="X12" s="9" t="str">
        <f t="shared" si="3"/>
        <v>Bennett</v>
      </c>
      <c r="Y12" s="1">
        <f t="shared" si="4"/>
        <v>80</v>
      </c>
      <c r="Z12" s="8">
        <f t="shared" si="5"/>
        <v>0.60606060606060608</v>
      </c>
      <c r="AA12" s="10">
        <f t="shared" si="6"/>
        <v>11</v>
      </c>
      <c r="AB12" s="1">
        <f t="shared" si="7"/>
        <v>2296</v>
      </c>
      <c r="AH12">
        <v>2</v>
      </c>
      <c r="AI12">
        <v>409</v>
      </c>
    </row>
    <row r="13" spans="1:35" x14ac:dyDescent="0.25">
      <c r="A13" s="9" t="s">
        <v>5</v>
      </c>
      <c r="B13">
        <v>44</v>
      </c>
      <c r="E13">
        <v>24</v>
      </c>
      <c r="F13">
        <v>24</v>
      </c>
      <c r="G13">
        <v>27</v>
      </c>
      <c r="K13">
        <v>26</v>
      </c>
      <c r="L13">
        <v>22</v>
      </c>
      <c r="M13">
        <v>30</v>
      </c>
      <c r="N13" s="4" t="s">
        <v>56</v>
      </c>
      <c r="P13" s="4">
        <v>2091</v>
      </c>
      <c r="Q13" s="4">
        <v>73</v>
      </c>
      <c r="R13" s="4">
        <v>10</v>
      </c>
      <c r="T13" s="3">
        <f t="shared" si="0"/>
        <v>7</v>
      </c>
      <c r="U13" s="2">
        <f t="shared" si="1"/>
        <v>197</v>
      </c>
      <c r="W13" s="1">
        <f t="shared" si="2"/>
        <v>12</v>
      </c>
      <c r="X13" s="9" t="str">
        <f t="shared" si="3"/>
        <v>Messer</v>
      </c>
      <c r="Y13" s="1">
        <f t="shared" si="4"/>
        <v>80</v>
      </c>
      <c r="Z13" s="8">
        <f t="shared" si="5"/>
        <v>0.60606060606060608</v>
      </c>
      <c r="AA13" s="10">
        <f t="shared" si="6"/>
        <v>11</v>
      </c>
      <c r="AB13" s="1">
        <f t="shared" si="7"/>
        <v>2288</v>
      </c>
      <c r="AH13">
        <v>2</v>
      </c>
      <c r="AI13">
        <v>406</v>
      </c>
    </row>
    <row r="14" spans="1:35" x14ac:dyDescent="0.25">
      <c r="A14" s="9" t="s">
        <v>4</v>
      </c>
      <c r="B14">
        <v>22</v>
      </c>
      <c r="D14">
        <v>32</v>
      </c>
      <c r="E14">
        <v>24</v>
      </c>
      <c r="F14">
        <v>24</v>
      </c>
      <c r="I14">
        <v>31</v>
      </c>
      <c r="J14">
        <v>26</v>
      </c>
      <c r="K14">
        <v>26</v>
      </c>
      <c r="L14">
        <v>22</v>
      </c>
      <c r="N14" s="4"/>
      <c r="P14" s="4">
        <v>1957</v>
      </c>
      <c r="Q14" s="4">
        <v>71</v>
      </c>
      <c r="R14" s="4">
        <v>6</v>
      </c>
      <c r="T14" s="3">
        <f t="shared" si="0"/>
        <v>8</v>
      </c>
      <c r="U14" s="2">
        <f t="shared" si="1"/>
        <v>207</v>
      </c>
      <c r="W14" s="1">
        <f t="shared" si="2"/>
        <v>13</v>
      </c>
      <c r="X14" s="9" t="str">
        <f t="shared" si="3"/>
        <v>Gross</v>
      </c>
      <c r="Y14" s="1">
        <f t="shared" si="4"/>
        <v>79</v>
      </c>
      <c r="Z14" s="8">
        <f t="shared" si="5"/>
        <v>0.59848484848484851</v>
      </c>
      <c r="AA14" s="10">
        <f t="shared" si="6"/>
        <v>6</v>
      </c>
      <c r="AB14" s="1">
        <f t="shared" si="7"/>
        <v>2164</v>
      </c>
      <c r="AH14">
        <v>1</v>
      </c>
      <c r="AI14">
        <v>397</v>
      </c>
    </row>
    <row r="15" spans="1:35" x14ac:dyDescent="0.25">
      <c r="A15" s="9" t="s">
        <v>6</v>
      </c>
      <c r="B15">
        <v>22</v>
      </c>
      <c r="E15">
        <v>24</v>
      </c>
      <c r="F15">
        <v>24</v>
      </c>
      <c r="G15">
        <v>27</v>
      </c>
      <c r="J15">
        <v>52</v>
      </c>
      <c r="K15">
        <v>26</v>
      </c>
      <c r="L15">
        <v>22</v>
      </c>
      <c r="M15">
        <v>30</v>
      </c>
      <c r="N15" s="4" t="s">
        <v>56</v>
      </c>
      <c r="P15" s="4">
        <v>1894</v>
      </c>
      <c r="Q15" s="4">
        <v>68</v>
      </c>
      <c r="R15" s="4">
        <v>6</v>
      </c>
      <c r="T15" s="3">
        <f t="shared" si="0"/>
        <v>8</v>
      </c>
      <c r="U15" s="2">
        <f t="shared" si="1"/>
        <v>227</v>
      </c>
      <c r="W15" s="1">
        <f t="shared" si="2"/>
        <v>14</v>
      </c>
      <c r="X15" s="9" t="str">
        <f t="shared" si="3"/>
        <v>Roberts</v>
      </c>
      <c r="Y15" s="1">
        <f t="shared" si="4"/>
        <v>76</v>
      </c>
      <c r="Z15" s="8">
        <f t="shared" si="5"/>
        <v>0.5757575757575758</v>
      </c>
      <c r="AA15" s="10">
        <f t="shared" si="6"/>
        <v>7</v>
      </c>
      <c r="AB15" s="1">
        <f t="shared" si="7"/>
        <v>2121</v>
      </c>
      <c r="AH15">
        <v>2</v>
      </c>
      <c r="AI15">
        <v>379</v>
      </c>
    </row>
    <row r="16" spans="1:35" x14ac:dyDescent="0.25">
      <c r="A16" s="9" t="s">
        <v>29</v>
      </c>
      <c r="B16">
        <v>22</v>
      </c>
      <c r="F16">
        <v>24</v>
      </c>
      <c r="H16">
        <v>32</v>
      </c>
      <c r="J16">
        <v>26</v>
      </c>
      <c r="K16">
        <v>52</v>
      </c>
      <c r="L16">
        <v>22</v>
      </c>
      <c r="N16" s="4" t="s">
        <v>56</v>
      </c>
      <c r="P16" s="4">
        <v>1899</v>
      </c>
      <c r="Q16" s="4">
        <v>66</v>
      </c>
      <c r="R16" s="4">
        <v>7</v>
      </c>
      <c r="T16" s="3">
        <f t="shared" si="0"/>
        <v>6</v>
      </c>
      <c r="U16" s="2">
        <f t="shared" si="1"/>
        <v>178</v>
      </c>
      <c r="W16" s="1">
        <f t="shared" si="2"/>
        <v>15</v>
      </c>
      <c r="X16" s="9" t="str">
        <f t="shared" si="3"/>
        <v>Khalaf</v>
      </c>
      <c r="Y16" s="1">
        <f t="shared" si="4"/>
        <v>72</v>
      </c>
      <c r="Z16" s="8">
        <f t="shared" si="5"/>
        <v>0.54545454545454541</v>
      </c>
      <c r="AA16" s="10">
        <f t="shared" si="6"/>
        <v>8</v>
      </c>
      <c r="AB16" s="1">
        <f t="shared" si="7"/>
        <v>2077</v>
      </c>
      <c r="AH16">
        <v>2</v>
      </c>
      <c r="AI16">
        <v>383</v>
      </c>
    </row>
    <row r="17" spans="1:35" x14ac:dyDescent="0.25">
      <c r="A17" s="9" t="s">
        <v>23</v>
      </c>
      <c r="C17">
        <v>32</v>
      </c>
      <c r="E17">
        <v>24</v>
      </c>
      <c r="G17">
        <v>27</v>
      </c>
      <c r="I17">
        <v>62</v>
      </c>
      <c r="J17">
        <v>26</v>
      </c>
      <c r="K17">
        <v>26</v>
      </c>
      <c r="L17">
        <v>22</v>
      </c>
      <c r="N17" s="4" t="s">
        <v>56</v>
      </c>
      <c r="P17" s="4">
        <v>1767</v>
      </c>
      <c r="Q17" s="4">
        <v>63</v>
      </c>
      <c r="R17" s="4">
        <v>4</v>
      </c>
      <c r="T17" s="3">
        <f t="shared" si="0"/>
        <v>7</v>
      </c>
      <c r="U17" s="2">
        <f t="shared" si="1"/>
        <v>219</v>
      </c>
      <c r="W17" s="1">
        <f t="shared" si="2"/>
        <v>16</v>
      </c>
      <c r="X17" s="9" t="str">
        <f t="shared" si="3"/>
        <v>N Colosimo</v>
      </c>
      <c r="Y17" s="1">
        <f t="shared" si="4"/>
        <v>70</v>
      </c>
      <c r="Z17" s="8">
        <f t="shared" si="5"/>
        <v>0.53030303030303028</v>
      </c>
      <c r="AA17" s="10">
        <f t="shared" si="6"/>
        <v>5</v>
      </c>
      <c r="AB17" s="1">
        <f t="shared" si="7"/>
        <v>1986</v>
      </c>
      <c r="AH17">
        <v>1</v>
      </c>
      <c r="AI17">
        <v>363</v>
      </c>
    </row>
    <row r="18" spans="1:35" x14ac:dyDescent="0.25">
      <c r="A18" s="9" t="s">
        <v>27</v>
      </c>
      <c r="B18">
        <v>22</v>
      </c>
      <c r="E18">
        <v>24</v>
      </c>
      <c r="F18">
        <v>24</v>
      </c>
      <c r="G18">
        <v>27</v>
      </c>
      <c r="H18">
        <v>32</v>
      </c>
      <c r="J18">
        <v>26</v>
      </c>
      <c r="L18">
        <v>22</v>
      </c>
      <c r="N18" s="4"/>
      <c r="P18" s="4">
        <v>1778</v>
      </c>
      <c r="Q18" s="4">
        <v>61</v>
      </c>
      <c r="R18" s="4">
        <v>7</v>
      </c>
      <c r="T18" s="3">
        <f t="shared" si="0"/>
        <v>7</v>
      </c>
      <c r="U18" s="2">
        <f t="shared" si="1"/>
        <v>177</v>
      </c>
      <c r="W18" s="1">
        <f t="shared" si="2"/>
        <v>17</v>
      </c>
      <c r="X18" s="9" t="str">
        <f t="shared" si="3"/>
        <v>P Schocke</v>
      </c>
      <c r="Y18" s="1">
        <f t="shared" si="4"/>
        <v>68</v>
      </c>
      <c r="Z18" s="8">
        <f t="shared" si="5"/>
        <v>0.51515151515151514</v>
      </c>
      <c r="AA18" s="10">
        <f t="shared" si="6"/>
        <v>7</v>
      </c>
      <c r="AB18" s="1">
        <f t="shared" si="7"/>
        <v>1955</v>
      </c>
      <c r="AH18">
        <v>2</v>
      </c>
      <c r="AI18">
        <v>370</v>
      </c>
    </row>
    <row r="19" spans="1:35" x14ac:dyDescent="0.25">
      <c r="A19" s="9" t="s">
        <v>7</v>
      </c>
      <c r="B19">
        <v>22</v>
      </c>
      <c r="C19">
        <v>32</v>
      </c>
      <c r="E19">
        <v>24</v>
      </c>
      <c r="G19">
        <v>27</v>
      </c>
      <c r="H19">
        <v>32</v>
      </c>
      <c r="I19">
        <v>62</v>
      </c>
      <c r="J19">
        <v>26</v>
      </c>
      <c r="N19" s="4" t="s">
        <v>56</v>
      </c>
      <c r="P19" s="4">
        <v>1694</v>
      </c>
      <c r="Q19" s="4">
        <v>60</v>
      </c>
      <c r="R19" s="4">
        <v>5</v>
      </c>
      <c r="T19" s="3">
        <f t="shared" si="0"/>
        <v>7</v>
      </c>
      <c r="U19" s="2">
        <f t="shared" si="1"/>
        <v>225</v>
      </c>
      <c r="W19" s="1">
        <f t="shared" si="2"/>
        <v>18</v>
      </c>
      <c r="X19" s="9" t="str">
        <f t="shared" si="3"/>
        <v>Kim</v>
      </c>
      <c r="Y19" s="1">
        <f t="shared" si="4"/>
        <v>67</v>
      </c>
      <c r="Z19" s="8">
        <f t="shared" si="5"/>
        <v>0.50757575757575757</v>
      </c>
      <c r="AA19" s="10">
        <f t="shared" si="6"/>
        <v>6</v>
      </c>
      <c r="AB19" s="1">
        <f t="shared" si="7"/>
        <v>1919</v>
      </c>
      <c r="AH19">
        <v>0</v>
      </c>
      <c r="AI19">
        <v>317</v>
      </c>
    </row>
    <row r="20" spans="1:35" x14ac:dyDescent="0.25">
      <c r="A20" s="9" t="s">
        <v>32</v>
      </c>
      <c r="B20">
        <v>22</v>
      </c>
      <c r="E20">
        <v>24</v>
      </c>
      <c r="F20">
        <v>48</v>
      </c>
      <c r="G20">
        <v>27</v>
      </c>
      <c r="I20">
        <v>31</v>
      </c>
      <c r="K20">
        <v>26</v>
      </c>
      <c r="L20">
        <v>22</v>
      </c>
      <c r="M20">
        <v>30</v>
      </c>
      <c r="N20" s="4" t="s">
        <v>56</v>
      </c>
      <c r="P20" s="4">
        <v>1281</v>
      </c>
      <c r="Q20" s="4">
        <v>45</v>
      </c>
      <c r="R20" s="4">
        <v>5</v>
      </c>
      <c r="T20" s="3">
        <f t="shared" si="0"/>
        <v>8</v>
      </c>
      <c r="U20" s="2">
        <f t="shared" si="1"/>
        <v>230</v>
      </c>
      <c r="W20" s="1">
        <f t="shared" si="2"/>
        <v>19</v>
      </c>
      <c r="X20" s="9" t="str">
        <f t="shared" si="3"/>
        <v>Casey</v>
      </c>
      <c r="Y20" s="1">
        <f t="shared" si="4"/>
        <v>53</v>
      </c>
      <c r="Z20" s="8">
        <f t="shared" si="5"/>
        <v>0.40151515151515149</v>
      </c>
      <c r="AA20" s="10">
        <f t="shared" si="6"/>
        <v>6</v>
      </c>
      <c r="AB20" s="1">
        <f t="shared" si="7"/>
        <v>1511</v>
      </c>
      <c r="AH20">
        <v>1</v>
      </c>
      <c r="AI20">
        <v>298</v>
      </c>
    </row>
    <row r="21" spans="1:35" x14ac:dyDescent="0.25">
      <c r="A21" s="9" t="s">
        <v>61</v>
      </c>
      <c r="B21">
        <v>22</v>
      </c>
      <c r="E21">
        <v>24</v>
      </c>
      <c r="F21">
        <v>24</v>
      </c>
      <c r="G21">
        <v>54</v>
      </c>
      <c r="H21">
        <v>32</v>
      </c>
      <c r="I21">
        <v>31</v>
      </c>
      <c r="L21">
        <v>22</v>
      </c>
      <c r="N21" s="4" t="s">
        <v>56</v>
      </c>
      <c r="P21" s="4">
        <v>0</v>
      </c>
      <c r="Q21" s="4">
        <v>0</v>
      </c>
      <c r="R21" s="4">
        <v>0</v>
      </c>
      <c r="T21" s="3">
        <f t="shared" si="0"/>
        <v>7</v>
      </c>
      <c r="U21" s="2">
        <f t="shared" si="1"/>
        <v>209</v>
      </c>
      <c r="W21" s="1">
        <f t="shared" si="2"/>
        <v>20</v>
      </c>
      <c r="X21" s="9" t="str">
        <f t="shared" si="3"/>
        <v>van Namen</v>
      </c>
      <c r="Y21" s="1">
        <f t="shared" si="4"/>
        <v>7</v>
      </c>
      <c r="Z21" s="8">
        <f t="shared" si="5"/>
        <v>5.3030303030303032E-2</v>
      </c>
      <c r="AA21" s="10">
        <f t="shared" si="6"/>
        <v>1</v>
      </c>
      <c r="AB21" s="1">
        <f t="shared" si="7"/>
        <v>209</v>
      </c>
      <c r="AH21">
        <v>1</v>
      </c>
      <c r="AI21">
        <v>279</v>
      </c>
    </row>
    <row r="23" spans="1:35" x14ac:dyDescent="0.25">
      <c r="Y23" s="6">
        <v>132</v>
      </c>
      <c r="Z23" s="7" t="s">
        <v>40</v>
      </c>
      <c r="AA23" s="7"/>
    </row>
    <row r="25" spans="1:35" x14ac:dyDescent="0.25">
      <c r="X25" s="3"/>
    </row>
  </sheetData>
  <sortState ref="A2:AI21">
    <sortCondition ref="W2:W2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Q1" zoomScale="85" zoomScaleNormal="85" workbookViewId="0">
      <selection activeCell="AB21" sqref="AB2:AB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41</v>
      </c>
      <c r="C2">
        <v>22</v>
      </c>
      <c r="E2">
        <v>26</v>
      </c>
      <c r="I2">
        <v>25</v>
      </c>
      <c r="K2">
        <v>27</v>
      </c>
      <c r="L2">
        <v>29</v>
      </c>
      <c r="M2">
        <v>28</v>
      </c>
      <c r="N2" s="4"/>
      <c r="P2" s="4">
        <v>2620</v>
      </c>
      <c r="Q2" s="4">
        <v>91</v>
      </c>
      <c r="R2" s="4">
        <v>11</v>
      </c>
      <c r="T2" s="3">
        <f t="shared" ref="T2:T21" si="0">COUNT(B2:M2)</f>
        <v>6</v>
      </c>
      <c r="U2" s="2">
        <f t="shared" ref="U2:U21" si="1">SUM(B2:M2)</f>
        <v>157</v>
      </c>
      <c r="W2" s="1">
        <f t="shared" ref="W2:W21" si="2">RANK(AB2,$AB$2:$AB$21,)</f>
        <v>1</v>
      </c>
      <c r="X2" s="9" t="str">
        <f t="shared" ref="X2:X21" si="3">A2</f>
        <v>G Schocke</v>
      </c>
      <c r="Y2" s="1">
        <f t="shared" ref="Y2:Y21" si="4">T2+Q2</f>
        <v>97</v>
      </c>
      <c r="Z2" s="8">
        <f t="shared" ref="Z2:Z21" si="5">Y2/$Y$23</f>
        <v>0.67361111111111116</v>
      </c>
      <c r="AA2" s="10">
        <f t="shared" ref="AA2:AA21" si="6">R2+(IF(N2="x",1,0))</f>
        <v>11</v>
      </c>
      <c r="AB2" s="1">
        <f t="shared" ref="AB2:AB21" si="7">U2+P2</f>
        <v>2777</v>
      </c>
      <c r="AH2">
        <v>1</v>
      </c>
      <c r="AI2">
        <v>482</v>
      </c>
    </row>
    <row r="3" spans="1:35" x14ac:dyDescent="0.25">
      <c r="A3" s="9" t="s">
        <v>3</v>
      </c>
      <c r="C3">
        <v>22</v>
      </c>
      <c r="E3">
        <v>26</v>
      </c>
      <c r="G3">
        <v>50</v>
      </c>
      <c r="I3">
        <v>25</v>
      </c>
      <c r="K3">
        <v>27</v>
      </c>
      <c r="L3">
        <v>29</v>
      </c>
      <c r="M3">
        <v>28</v>
      </c>
      <c r="N3" s="4" t="s">
        <v>56</v>
      </c>
      <c r="P3" s="4">
        <v>2526</v>
      </c>
      <c r="Q3" s="4">
        <v>87</v>
      </c>
      <c r="R3" s="4">
        <v>10</v>
      </c>
      <c r="T3" s="3">
        <f t="shared" si="0"/>
        <v>7</v>
      </c>
      <c r="U3" s="2">
        <f t="shared" si="1"/>
        <v>207</v>
      </c>
      <c r="W3" s="1">
        <f t="shared" si="2"/>
        <v>2</v>
      </c>
      <c r="X3" s="9" t="str">
        <f t="shared" si="3"/>
        <v>Nihls</v>
      </c>
      <c r="Y3" s="1">
        <f t="shared" si="4"/>
        <v>94</v>
      </c>
      <c r="Z3" s="8">
        <f t="shared" si="5"/>
        <v>0.65277777777777779</v>
      </c>
      <c r="AA3" s="10">
        <f t="shared" si="6"/>
        <v>11</v>
      </c>
      <c r="AB3" s="1">
        <f t="shared" si="7"/>
        <v>2733</v>
      </c>
      <c r="AH3">
        <v>2</v>
      </c>
      <c r="AI3">
        <v>459</v>
      </c>
    </row>
    <row r="4" spans="1:35" x14ac:dyDescent="0.25">
      <c r="A4" s="9" t="s">
        <v>31</v>
      </c>
      <c r="B4">
        <v>31</v>
      </c>
      <c r="C4">
        <v>22</v>
      </c>
      <c r="E4">
        <v>26</v>
      </c>
      <c r="G4">
        <v>25</v>
      </c>
      <c r="I4">
        <v>25</v>
      </c>
      <c r="J4">
        <v>31</v>
      </c>
      <c r="K4">
        <v>27</v>
      </c>
      <c r="L4">
        <v>29</v>
      </c>
      <c r="M4">
        <v>28</v>
      </c>
      <c r="N4" s="4"/>
      <c r="P4" s="4">
        <v>2477</v>
      </c>
      <c r="Q4" s="4">
        <v>87</v>
      </c>
      <c r="R4" s="4">
        <v>8</v>
      </c>
      <c r="T4" s="3">
        <f t="shared" si="0"/>
        <v>9</v>
      </c>
      <c r="U4" s="2">
        <f t="shared" si="1"/>
        <v>244</v>
      </c>
      <c r="W4" s="1">
        <f t="shared" si="2"/>
        <v>3</v>
      </c>
      <c r="X4" s="9" t="str">
        <f t="shared" si="3"/>
        <v>Simmington</v>
      </c>
      <c r="Y4" s="1">
        <f t="shared" si="4"/>
        <v>96</v>
      </c>
      <c r="Z4" s="8">
        <f t="shared" si="5"/>
        <v>0.66666666666666663</v>
      </c>
      <c r="AA4" s="10">
        <f t="shared" si="6"/>
        <v>8</v>
      </c>
      <c r="AB4" s="1">
        <f t="shared" si="7"/>
        <v>2721</v>
      </c>
      <c r="AH4">
        <v>2</v>
      </c>
      <c r="AI4">
        <v>441</v>
      </c>
    </row>
    <row r="5" spans="1:35" x14ac:dyDescent="0.25">
      <c r="A5" s="9" t="s">
        <v>1</v>
      </c>
      <c r="B5">
        <v>31</v>
      </c>
      <c r="C5">
        <v>44</v>
      </c>
      <c r="E5">
        <v>26</v>
      </c>
      <c r="I5">
        <v>25</v>
      </c>
      <c r="K5">
        <v>27</v>
      </c>
      <c r="L5">
        <v>29</v>
      </c>
      <c r="M5">
        <v>28</v>
      </c>
      <c r="N5" s="4" t="s">
        <v>56</v>
      </c>
      <c r="P5" s="4">
        <v>2469</v>
      </c>
      <c r="Q5" s="4">
        <v>88</v>
      </c>
      <c r="R5" s="4">
        <v>8</v>
      </c>
      <c r="T5" s="3">
        <f t="shared" si="0"/>
        <v>7</v>
      </c>
      <c r="U5" s="2">
        <f t="shared" si="1"/>
        <v>210</v>
      </c>
      <c r="W5" s="1">
        <f t="shared" si="2"/>
        <v>4</v>
      </c>
      <c r="X5" s="9" t="str">
        <f t="shared" si="3"/>
        <v>Heywood</v>
      </c>
      <c r="Y5" s="1">
        <f t="shared" si="4"/>
        <v>95</v>
      </c>
      <c r="Z5" s="8">
        <f t="shared" si="5"/>
        <v>0.65972222222222221</v>
      </c>
      <c r="AA5" s="10">
        <f t="shared" si="6"/>
        <v>9</v>
      </c>
      <c r="AB5" s="1">
        <f t="shared" si="7"/>
        <v>2679</v>
      </c>
      <c r="AH5">
        <v>2</v>
      </c>
      <c r="AI5">
        <v>442</v>
      </c>
    </row>
    <row r="6" spans="1:35" x14ac:dyDescent="0.25">
      <c r="A6" s="9" t="s">
        <v>28</v>
      </c>
      <c r="C6">
        <v>22</v>
      </c>
      <c r="E6">
        <v>26</v>
      </c>
      <c r="G6">
        <v>25</v>
      </c>
      <c r="I6">
        <v>25</v>
      </c>
      <c r="N6" s="4"/>
      <c r="P6" s="4">
        <v>2569</v>
      </c>
      <c r="Q6" s="4">
        <v>89</v>
      </c>
      <c r="R6" s="4">
        <v>11</v>
      </c>
      <c r="T6" s="3">
        <f t="shared" si="0"/>
        <v>4</v>
      </c>
      <c r="U6" s="2">
        <f t="shared" si="1"/>
        <v>98</v>
      </c>
      <c r="W6" s="1">
        <f t="shared" si="2"/>
        <v>5</v>
      </c>
      <c r="X6" s="9" t="str">
        <f t="shared" si="3"/>
        <v>Bouza</v>
      </c>
      <c r="Y6" s="1">
        <f t="shared" si="4"/>
        <v>93</v>
      </c>
      <c r="Z6" s="8">
        <f t="shared" si="5"/>
        <v>0.64583333333333337</v>
      </c>
      <c r="AA6" s="10">
        <f t="shared" si="6"/>
        <v>11</v>
      </c>
      <c r="AB6" s="1">
        <f t="shared" si="7"/>
        <v>2667</v>
      </c>
      <c r="AH6">
        <v>2</v>
      </c>
      <c r="AI6">
        <v>477</v>
      </c>
    </row>
    <row r="7" spans="1:35" x14ac:dyDescent="0.25">
      <c r="A7" s="9" t="s">
        <v>30</v>
      </c>
      <c r="E7">
        <v>26</v>
      </c>
      <c r="G7">
        <v>25</v>
      </c>
      <c r="J7">
        <v>31</v>
      </c>
      <c r="K7">
        <v>27</v>
      </c>
      <c r="M7">
        <v>28</v>
      </c>
      <c r="N7" s="4"/>
      <c r="P7" s="4">
        <v>2512</v>
      </c>
      <c r="Q7" s="4">
        <v>88</v>
      </c>
      <c r="R7" s="4">
        <v>6</v>
      </c>
      <c r="T7" s="3">
        <f t="shared" si="0"/>
        <v>5</v>
      </c>
      <c r="U7" s="2">
        <f t="shared" si="1"/>
        <v>137</v>
      </c>
      <c r="W7" s="1">
        <f t="shared" si="2"/>
        <v>6</v>
      </c>
      <c r="X7" s="9" t="str">
        <f t="shared" si="3"/>
        <v>Fred</v>
      </c>
      <c r="Y7" s="1">
        <f t="shared" si="4"/>
        <v>93</v>
      </c>
      <c r="Z7" s="8">
        <f t="shared" si="5"/>
        <v>0.64583333333333337</v>
      </c>
      <c r="AA7" s="10">
        <f t="shared" si="6"/>
        <v>6</v>
      </c>
      <c r="AB7" s="1">
        <f t="shared" si="7"/>
        <v>2649</v>
      </c>
      <c r="AH7">
        <v>2</v>
      </c>
      <c r="AI7">
        <v>418</v>
      </c>
    </row>
    <row r="8" spans="1:35" x14ac:dyDescent="0.25">
      <c r="A8" s="9" t="s">
        <v>26</v>
      </c>
      <c r="C8">
        <v>22</v>
      </c>
      <c r="E8">
        <v>26</v>
      </c>
      <c r="G8">
        <v>50</v>
      </c>
      <c r="I8">
        <v>25</v>
      </c>
      <c r="J8">
        <v>31</v>
      </c>
      <c r="M8">
        <v>28</v>
      </c>
      <c r="N8" s="4" t="s">
        <v>56</v>
      </c>
      <c r="P8" s="4">
        <v>2453</v>
      </c>
      <c r="Q8" s="4">
        <v>85</v>
      </c>
      <c r="R8" s="4">
        <v>8</v>
      </c>
      <c r="T8" s="3">
        <f t="shared" si="0"/>
        <v>6</v>
      </c>
      <c r="U8" s="2">
        <f t="shared" si="1"/>
        <v>182</v>
      </c>
      <c r="W8" s="1">
        <f t="shared" si="2"/>
        <v>7</v>
      </c>
      <c r="X8" s="9" t="str">
        <f t="shared" si="3"/>
        <v>R Berlin</v>
      </c>
      <c r="Y8" s="1">
        <f t="shared" si="4"/>
        <v>91</v>
      </c>
      <c r="Z8" s="8">
        <f t="shared" si="5"/>
        <v>0.63194444444444442</v>
      </c>
      <c r="AA8" s="10">
        <f t="shared" si="6"/>
        <v>9</v>
      </c>
      <c r="AB8" s="1">
        <f t="shared" si="7"/>
        <v>2635</v>
      </c>
      <c r="AH8">
        <v>1</v>
      </c>
      <c r="AI8">
        <v>419</v>
      </c>
    </row>
    <row r="9" spans="1:35" x14ac:dyDescent="0.25">
      <c r="A9" s="9" t="s">
        <v>24</v>
      </c>
      <c r="B9">
        <v>31</v>
      </c>
      <c r="C9">
        <v>44</v>
      </c>
      <c r="G9">
        <v>25</v>
      </c>
      <c r="I9">
        <v>25</v>
      </c>
      <c r="K9">
        <v>27</v>
      </c>
      <c r="L9">
        <v>29</v>
      </c>
      <c r="N9" s="4" t="s">
        <v>56</v>
      </c>
      <c r="P9" s="4">
        <v>2329</v>
      </c>
      <c r="Q9" s="4">
        <v>80</v>
      </c>
      <c r="R9" s="4">
        <v>10</v>
      </c>
      <c r="T9" s="3">
        <f t="shared" si="0"/>
        <v>6</v>
      </c>
      <c r="U9" s="2">
        <f t="shared" si="1"/>
        <v>181</v>
      </c>
      <c r="W9" s="1">
        <f t="shared" si="2"/>
        <v>8</v>
      </c>
      <c r="X9" s="9" t="str">
        <f t="shared" si="3"/>
        <v>M Colosimo</v>
      </c>
      <c r="Y9" s="1">
        <f t="shared" si="4"/>
        <v>86</v>
      </c>
      <c r="Z9" s="8">
        <f t="shared" si="5"/>
        <v>0.59722222222222221</v>
      </c>
      <c r="AA9" s="10">
        <f t="shared" si="6"/>
        <v>11</v>
      </c>
      <c r="AB9" s="1">
        <f t="shared" si="7"/>
        <v>2510</v>
      </c>
      <c r="AH9">
        <v>2</v>
      </c>
      <c r="AI9">
        <v>413</v>
      </c>
    </row>
    <row r="10" spans="1:35" x14ac:dyDescent="0.25">
      <c r="A10" s="9" t="s">
        <v>25</v>
      </c>
      <c r="B10">
        <v>31</v>
      </c>
      <c r="C10">
        <v>44</v>
      </c>
      <c r="E10">
        <v>26</v>
      </c>
      <c r="I10">
        <v>25</v>
      </c>
      <c r="J10">
        <v>31</v>
      </c>
      <c r="N10" s="4" t="s">
        <v>56</v>
      </c>
      <c r="P10" s="4">
        <v>2337</v>
      </c>
      <c r="Q10" s="4">
        <v>82</v>
      </c>
      <c r="R10" s="4">
        <v>8</v>
      </c>
      <c r="T10" s="3">
        <f t="shared" si="0"/>
        <v>5</v>
      </c>
      <c r="U10" s="2">
        <f t="shared" si="1"/>
        <v>157</v>
      </c>
      <c r="W10" s="1">
        <f t="shared" si="2"/>
        <v>9</v>
      </c>
      <c r="X10" s="9" t="str">
        <f t="shared" si="3"/>
        <v xml:space="preserve">Nagel </v>
      </c>
      <c r="Y10" s="1">
        <f t="shared" si="4"/>
        <v>87</v>
      </c>
      <c r="Z10" s="8">
        <f t="shared" si="5"/>
        <v>0.60416666666666663</v>
      </c>
      <c r="AA10" s="10">
        <f t="shared" si="6"/>
        <v>9</v>
      </c>
      <c r="AB10" s="1">
        <f t="shared" si="7"/>
        <v>2494</v>
      </c>
      <c r="AH10">
        <v>2</v>
      </c>
      <c r="AI10">
        <v>418</v>
      </c>
    </row>
    <row r="11" spans="1:35" x14ac:dyDescent="0.25">
      <c r="A11" s="9" t="s">
        <v>2</v>
      </c>
      <c r="B11">
        <v>31</v>
      </c>
      <c r="C11">
        <v>22</v>
      </c>
      <c r="D11">
        <v>76</v>
      </c>
      <c r="L11">
        <v>29</v>
      </c>
      <c r="N11" s="4" t="s">
        <v>56</v>
      </c>
      <c r="P11" s="4">
        <v>2305</v>
      </c>
      <c r="Q11" s="4">
        <v>82</v>
      </c>
      <c r="R11" s="4">
        <v>7</v>
      </c>
      <c r="T11" s="3">
        <f t="shared" si="0"/>
        <v>4</v>
      </c>
      <c r="U11" s="2">
        <f t="shared" si="1"/>
        <v>158</v>
      </c>
      <c r="W11" s="1">
        <f t="shared" si="2"/>
        <v>10</v>
      </c>
      <c r="X11" s="9" t="str">
        <f t="shared" si="3"/>
        <v>Blais</v>
      </c>
      <c r="Y11" s="1">
        <f t="shared" si="4"/>
        <v>86</v>
      </c>
      <c r="Z11" s="8">
        <f t="shared" si="5"/>
        <v>0.59722222222222221</v>
      </c>
      <c r="AA11" s="10">
        <f t="shared" si="6"/>
        <v>8</v>
      </c>
      <c r="AB11" s="1">
        <f t="shared" si="7"/>
        <v>2463</v>
      </c>
      <c r="AH11">
        <v>1</v>
      </c>
      <c r="AI11">
        <v>404</v>
      </c>
    </row>
    <row r="12" spans="1:35" x14ac:dyDescent="0.25">
      <c r="A12" s="9" t="s">
        <v>9</v>
      </c>
      <c r="C12">
        <v>22</v>
      </c>
      <c r="E12">
        <v>26</v>
      </c>
      <c r="G12">
        <v>25</v>
      </c>
      <c r="I12">
        <v>25</v>
      </c>
      <c r="K12">
        <v>27</v>
      </c>
      <c r="L12">
        <v>29</v>
      </c>
      <c r="N12" s="4"/>
      <c r="P12" s="4">
        <v>2296</v>
      </c>
      <c r="Q12" s="4">
        <v>80</v>
      </c>
      <c r="R12" s="4">
        <v>11</v>
      </c>
      <c r="T12" s="3">
        <f t="shared" si="0"/>
        <v>6</v>
      </c>
      <c r="U12" s="2">
        <f t="shared" si="1"/>
        <v>154</v>
      </c>
      <c r="W12" s="1">
        <f t="shared" si="2"/>
        <v>11</v>
      </c>
      <c r="X12" s="9" t="str">
        <f t="shared" si="3"/>
        <v>Bennett</v>
      </c>
      <c r="Y12" s="1">
        <f t="shared" si="4"/>
        <v>86</v>
      </c>
      <c r="Z12" s="8">
        <f t="shared" si="5"/>
        <v>0.59722222222222221</v>
      </c>
      <c r="AA12" s="10">
        <f t="shared" si="6"/>
        <v>11</v>
      </c>
      <c r="AB12" s="1">
        <f t="shared" si="7"/>
        <v>2450</v>
      </c>
      <c r="AH12">
        <v>2</v>
      </c>
      <c r="AI12">
        <v>409</v>
      </c>
    </row>
    <row r="13" spans="1:35" x14ac:dyDescent="0.25">
      <c r="A13" s="9" t="s">
        <v>5</v>
      </c>
      <c r="B13">
        <v>31</v>
      </c>
      <c r="C13">
        <v>22</v>
      </c>
      <c r="G13">
        <v>25</v>
      </c>
      <c r="I13">
        <v>25</v>
      </c>
      <c r="K13">
        <v>27</v>
      </c>
      <c r="N13" s="4"/>
      <c r="P13" s="4">
        <v>2288</v>
      </c>
      <c r="Q13" s="4">
        <v>80</v>
      </c>
      <c r="R13" s="4">
        <v>11</v>
      </c>
      <c r="T13" s="3">
        <f t="shared" si="0"/>
        <v>5</v>
      </c>
      <c r="U13" s="2">
        <f t="shared" si="1"/>
        <v>130</v>
      </c>
      <c r="W13" s="1">
        <f t="shared" si="2"/>
        <v>12</v>
      </c>
      <c r="X13" s="9" t="str">
        <f t="shared" si="3"/>
        <v>Messer</v>
      </c>
      <c r="Y13" s="1">
        <f t="shared" si="4"/>
        <v>85</v>
      </c>
      <c r="Z13" s="8">
        <f t="shared" si="5"/>
        <v>0.59027777777777779</v>
      </c>
      <c r="AA13" s="10">
        <f t="shared" si="6"/>
        <v>11</v>
      </c>
      <c r="AB13" s="1">
        <f t="shared" si="7"/>
        <v>2418</v>
      </c>
      <c r="AH13">
        <v>2</v>
      </c>
      <c r="AI13">
        <v>406</v>
      </c>
    </row>
    <row r="14" spans="1:35" x14ac:dyDescent="0.25">
      <c r="A14" s="9" t="s">
        <v>4</v>
      </c>
      <c r="B14">
        <v>31</v>
      </c>
      <c r="C14">
        <v>44</v>
      </c>
      <c r="E14">
        <v>26</v>
      </c>
      <c r="G14">
        <v>25</v>
      </c>
      <c r="I14">
        <v>25</v>
      </c>
      <c r="K14">
        <v>27</v>
      </c>
      <c r="M14">
        <v>28</v>
      </c>
      <c r="N14" s="4" t="s">
        <v>56</v>
      </c>
      <c r="P14" s="4">
        <v>2164</v>
      </c>
      <c r="Q14" s="4">
        <v>79</v>
      </c>
      <c r="R14" s="4">
        <v>6</v>
      </c>
      <c r="T14" s="3">
        <f t="shared" si="0"/>
        <v>7</v>
      </c>
      <c r="U14" s="2">
        <f t="shared" si="1"/>
        <v>206</v>
      </c>
      <c r="W14" s="1">
        <f t="shared" si="2"/>
        <v>13</v>
      </c>
      <c r="X14" s="9" t="str">
        <f t="shared" si="3"/>
        <v>Gross</v>
      </c>
      <c r="Y14" s="1">
        <f t="shared" si="4"/>
        <v>86</v>
      </c>
      <c r="Z14" s="8">
        <f t="shared" si="5"/>
        <v>0.59722222222222221</v>
      </c>
      <c r="AA14" s="10">
        <f t="shared" si="6"/>
        <v>7</v>
      </c>
      <c r="AB14" s="1">
        <f t="shared" si="7"/>
        <v>2370</v>
      </c>
      <c r="AH14">
        <v>1</v>
      </c>
      <c r="AI14">
        <v>397</v>
      </c>
    </row>
    <row r="15" spans="1:35" x14ac:dyDescent="0.25">
      <c r="A15" s="9" t="s">
        <v>6</v>
      </c>
      <c r="C15">
        <v>22</v>
      </c>
      <c r="E15">
        <v>26</v>
      </c>
      <c r="G15">
        <v>25</v>
      </c>
      <c r="I15">
        <v>25</v>
      </c>
      <c r="K15">
        <v>27</v>
      </c>
      <c r="L15">
        <v>29</v>
      </c>
      <c r="M15">
        <v>28</v>
      </c>
      <c r="N15" s="4"/>
      <c r="P15" s="4">
        <v>2121</v>
      </c>
      <c r="Q15" s="4">
        <v>76</v>
      </c>
      <c r="R15" s="4">
        <v>7</v>
      </c>
      <c r="T15" s="3">
        <f t="shared" si="0"/>
        <v>7</v>
      </c>
      <c r="U15" s="2">
        <f t="shared" si="1"/>
        <v>182</v>
      </c>
      <c r="W15" s="1">
        <f t="shared" si="2"/>
        <v>14</v>
      </c>
      <c r="X15" s="9" t="str">
        <f t="shared" si="3"/>
        <v>Roberts</v>
      </c>
      <c r="Y15" s="1">
        <f t="shared" si="4"/>
        <v>83</v>
      </c>
      <c r="Z15" s="8">
        <f t="shared" si="5"/>
        <v>0.57638888888888884</v>
      </c>
      <c r="AA15" s="10">
        <f t="shared" si="6"/>
        <v>7</v>
      </c>
      <c r="AB15" s="1">
        <f t="shared" si="7"/>
        <v>2303</v>
      </c>
      <c r="AH15">
        <v>2</v>
      </c>
      <c r="AI15">
        <v>379</v>
      </c>
    </row>
    <row r="16" spans="1:35" x14ac:dyDescent="0.25">
      <c r="A16" s="9" t="s">
        <v>29</v>
      </c>
      <c r="B16">
        <v>31</v>
      </c>
      <c r="C16">
        <v>22</v>
      </c>
      <c r="D16">
        <v>38</v>
      </c>
      <c r="J16">
        <v>31</v>
      </c>
      <c r="M16">
        <v>56</v>
      </c>
      <c r="N16" s="4" t="s">
        <v>56</v>
      </c>
      <c r="P16" s="4">
        <v>2077</v>
      </c>
      <c r="Q16" s="4">
        <v>72</v>
      </c>
      <c r="R16" s="4">
        <v>8</v>
      </c>
      <c r="T16" s="3">
        <f t="shared" si="0"/>
        <v>5</v>
      </c>
      <c r="U16" s="2">
        <f t="shared" si="1"/>
        <v>178</v>
      </c>
      <c r="W16" s="1">
        <f t="shared" si="2"/>
        <v>15</v>
      </c>
      <c r="X16" s="9" t="str">
        <f t="shared" si="3"/>
        <v>Khalaf</v>
      </c>
      <c r="Y16" s="1">
        <f t="shared" si="4"/>
        <v>77</v>
      </c>
      <c r="Z16" s="8">
        <f t="shared" si="5"/>
        <v>0.53472222222222221</v>
      </c>
      <c r="AA16" s="10">
        <f t="shared" si="6"/>
        <v>9</v>
      </c>
      <c r="AB16" s="1">
        <f t="shared" si="7"/>
        <v>2255</v>
      </c>
      <c r="AH16">
        <v>2</v>
      </c>
      <c r="AI16">
        <v>383</v>
      </c>
    </row>
    <row r="17" spans="1:35" x14ac:dyDescent="0.25">
      <c r="A17" s="9" t="s">
        <v>23</v>
      </c>
      <c r="B17">
        <v>31</v>
      </c>
      <c r="C17">
        <v>44</v>
      </c>
      <c r="G17">
        <v>25</v>
      </c>
      <c r="I17">
        <v>25</v>
      </c>
      <c r="J17">
        <v>31</v>
      </c>
      <c r="K17">
        <v>27</v>
      </c>
      <c r="L17">
        <v>29</v>
      </c>
      <c r="M17">
        <v>28</v>
      </c>
      <c r="N17" s="4" t="s">
        <v>56</v>
      </c>
      <c r="P17" s="4">
        <v>1986</v>
      </c>
      <c r="Q17" s="4">
        <v>70</v>
      </c>
      <c r="R17" s="4">
        <v>5</v>
      </c>
      <c r="T17" s="3">
        <f t="shared" si="0"/>
        <v>8</v>
      </c>
      <c r="U17" s="2">
        <f t="shared" si="1"/>
        <v>240</v>
      </c>
      <c r="W17" s="1">
        <f t="shared" si="2"/>
        <v>16</v>
      </c>
      <c r="X17" s="9" t="str">
        <f t="shared" si="3"/>
        <v>N Colosimo</v>
      </c>
      <c r="Y17" s="1">
        <f t="shared" si="4"/>
        <v>78</v>
      </c>
      <c r="Z17" s="8">
        <f t="shared" si="5"/>
        <v>0.54166666666666663</v>
      </c>
      <c r="AA17" s="10">
        <f t="shared" si="6"/>
        <v>6</v>
      </c>
      <c r="AB17" s="1">
        <f t="shared" si="7"/>
        <v>2226</v>
      </c>
      <c r="AH17">
        <v>1</v>
      </c>
      <c r="AI17">
        <v>363</v>
      </c>
    </row>
    <row r="18" spans="1:35" x14ac:dyDescent="0.25">
      <c r="A18" s="9" t="s">
        <v>27</v>
      </c>
      <c r="C18">
        <v>22</v>
      </c>
      <c r="E18">
        <v>26</v>
      </c>
      <c r="F18">
        <v>38</v>
      </c>
      <c r="G18">
        <v>25</v>
      </c>
      <c r="N18" s="4"/>
      <c r="P18" s="4">
        <v>1955</v>
      </c>
      <c r="Q18" s="4">
        <v>68</v>
      </c>
      <c r="R18" s="4">
        <v>7</v>
      </c>
      <c r="T18" s="3">
        <f t="shared" si="0"/>
        <v>4</v>
      </c>
      <c r="U18" s="2">
        <f t="shared" si="1"/>
        <v>111</v>
      </c>
      <c r="W18" s="1">
        <f t="shared" si="2"/>
        <v>17</v>
      </c>
      <c r="X18" s="9" t="str">
        <f t="shared" si="3"/>
        <v>P Schocke</v>
      </c>
      <c r="Y18" s="1">
        <f t="shared" si="4"/>
        <v>72</v>
      </c>
      <c r="Z18" s="8">
        <f t="shared" si="5"/>
        <v>0.5</v>
      </c>
      <c r="AA18" s="10">
        <f t="shared" si="6"/>
        <v>7</v>
      </c>
      <c r="AB18" s="1">
        <f t="shared" si="7"/>
        <v>2066</v>
      </c>
      <c r="AH18">
        <v>2</v>
      </c>
      <c r="AI18">
        <v>370</v>
      </c>
    </row>
    <row r="19" spans="1:35" x14ac:dyDescent="0.25">
      <c r="A19" s="9" t="s">
        <v>7</v>
      </c>
      <c r="E19">
        <v>26</v>
      </c>
      <c r="G19">
        <v>25</v>
      </c>
      <c r="J19">
        <v>31</v>
      </c>
      <c r="L19">
        <v>29</v>
      </c>
      <c r="M19">
        <v>28</v>
      </c>
      <c r="N19" s="4"/>
      <c r="P19" s="4">
        <v>1919</v>
      </c>
      <c r="Q19" s="4">
        <v>67</v>
      </c>
      <c r="R19" s="4">
        <v>6</v>
      </c>
      <c r="T19" s="3">
        <f t="shared" si="0"/>
        <v>5</v>
      </c>
      <c r="U19" s="2">
        <f t="shared" si="1"/>
        <v>139</v>
      </c>
      <c r="W19" s="1">
        <f t="shared" si="2"/>
        <v>18</v>
      </c>
      <c r="X19" s="9" t="str">
        <f t="shared" si="3"/>
        <v>Kim</v>
      </c>
      <c r="Y19" s="1">
        <f t="shared" si="4"/>
        <v>72</v>
      </c>
      <c r="Z19" s="8">
        <f t="shared" si="5"/>
        <v>0.5</v>
      </c>
      <c r="AA19" s="10">
        <f t="shared" si="6"/>
        <v>6</v>
      </c>
      <c r="AB19" s="1">
        <f t="shared" si="7"/>
        <v>2058</v>
      </c>
      <c r="AH19">
        <v>0</v>
      </c>
      <c r="AI19">
        <v>317</v>
      </c>
    </row>
    <row r="20" spans="1:35" x14ac:dyDescent="0.25">
      <c r="A20" s="9" t="s">
        <v>32</v>
      </c>
      <c r="C20">
        <v>44</v>
      </c>
      <c r="F20">
        <v>38</v>
      </c>
      <c r="G20">
        <v>25</v>
      </c>
      <c r="I20">
        <v>25</v>
      </c>
      <c r="J20">
        <v>31</v>
      </c>
      <c r="K20">
        <v>27</v>
      </c>
      <c r="N20" s="4" t="s">
        <v>56</v>
      </c>
      <c r="P20" s="4">
        <v>1511</v>
      </c>
      <c r="Q20" s="4">
        <v>53</v>
      </c>
      <c r="R20" s="4">
        <v>6</v>
      </c>
      <c r="T20" s="3">
        <f t="shared" si="0"/>
        <v>6</v>
      </c>
      <c r="U20" s="2">
        <f t="shared" si="1"/>
        <v>190</v>
      </c>
      <c r="W20" s="1">
        <f t="shared" si="2"/>
        <v>19</v>
      </c>
      <c r="X20" s="9" t="str">
        <f t="shared" si="3"/>
        <v>Casey</v>
      </c>
      <c r="Y20" s="1">
        <f t="shared" si="4"/>
        <v>59</v>
      </c>
      <c r="Z20" s="8">
        <f t="shared" si="5"/>
        <v>0.40972222222222221</v>
      </c>
      <c r="AA20" s="10">
        <f t="shared" si="6"/>
        <v>7</v>
      </c>
      <c r="AB20" s="1">
        <f t="shared" si="7"/>
        <v>1701</v>
      </c>
      <c r="AH20">
        <v>1</v>
      </c>
      <c r="AI20">
        <v>298</v>
      </c>
    </row>
    <row r="21" spans="1:35" x14ac:dyDescent="0.25">
      <c r="A21" s="9" t="s">
        <v>61</v>
      </c>
      <c r="C21">
        <v>22</v>
      </c>
      <c r="E21">
        <v>26</v>
      </c>
      <c r="G21">
        <v>25</v>
      </c>
      <c r="I21">
        <v>25</v>
      </c>
      <c r="J21">
        <v>31</v>
      </c>
      <c r="K21">
        <v>27</v>
      </c>
      <c r="L21">
        <v>29</v>
      </c>
      <c r="M21">
        <v>28</v>
      </c>
      <c r="N21" s="4"/>
      <c r="P21" s="4">
        <v>209</v>
      </c>
      <c r="Q21" s="4">
        <v>7</v>
      </c>
      <c r="R21" s="4">
        <v>1</v>
      </c>
      <c r="T21" s="3">
        <f t="shared" si="0"/>
        <v>8</v>
      </c>
      <c r="U21" s="2">
        <f t="shared" si="1"/>
        <v>213</v>
      </c>
      <c r="W21" s="1">
        <f t="shared" si="2"/>
        <v>20</v>
      </c>
      <c r="X21" s="9" t="str">
        <f t="shared" si="3"/>
        <v>van Namen</v>
      </c>
      <c r="Y21" s="1">
        <f t="shared" si="4"/>
        <v>15</v>
      </c>
      <c r="Z21" s="8">
        <f t="shared" si="5"/>
        <v>0.10416666666666667</v>
      </c>
      <c r="AA21" s="10">
        <f t="shared" si="6"/>
        <v>1</v>
      </c>
      <c r="AB21" s="1">
        <f t="shared" si="7"/>
        <v>422</v>
      </c>
      <c r="AH21">
        <v>1</v>
      </c>
      <c r="AI21">
        <v>279</v>
      </c>
    </row>
    <row r="23" spans="1:35" x14ac:dyDescent="0.25">
      <c r="Y23" s="6">
        <v>144</v>
      </c>
      <c r="Z23" s="7" t="s">
        <v>40</v>
      </c>
      <c r="AA23" s="7"/>
    </row>
    <row r="25" spans="1:35" x14ac:dyDescent="0.25">
      <c r="T25" s="2"/>
      <c r="X25" s="3"/>
    </row>
  </sheetData>
  <sortState ref="A2:AI21">
    <sortCondition ref="W2:W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O1"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41</v>
      </c>
      <c r="C2">
        <v>44</v>
      </c>
      <c r="D2">
        <v>22</v>
      </c>
      <c r="F2">
        <v>21</v>
      </c>
      <c r="H2">
        <v>25</v>
      </c>
      <c r="I2">
        <v>25</v>
      </c>
      <c r="J2">
        <v>21</v>
      </c>
      <c r="L2">
        <v>29</v>
      </c>
      <c r="M2">
        <v>29</v>
      </c>
      <c r="N2" s="4" t="s">
        <v>56</v>
      </c>
      <c r="P2" s="4">
        <v>2777</v>
      </c>
      <c r="Q2" s="4">
        <v>97</v>
      </c>
      <c r="R2" s="4">
        <v>11</v>
      </c>
      <c r="T2" s="3">
        <f t="shared" ref="T2:T21" si="0">COUNT(B2:M2)</f>
        <v>8</v>
      </c>
      <c r="U2" s="2">
        <f t="shared" ref="U2:U21" si="1">SUM(B2:M2)</f>
        <v>216</v>
      </c>
      <c r="W2" s="1">
        <f t="shared" ref="W2:W21" si="2">RANK(AB2,$AB$2:$AB$21,)</f>
        <v>1</v>
      </c>
      <c r="X2" s="9" t="str">
        <f t="shared" ref="X2:X21" si="3">A2</f>
        <v>G Schocke</v>
      </c>
      <c r="Y2" s="1">
        <f t="shared" ref="Y2:Y21" si="4">T2+Q2</f>
        <v>105</v>
      </c>
      <c r="Z2" s="8">
        <f t="shared" ref="Z2:Z21" si="5">Y2/$Y$23</f>
        <v>0.67307692307692313</v>
      </c>
      <c r="AA2" s="10">
        <f t="shared" ref="AA2:AA21" si="6">R2+(IF(N2="x",1,0))</f>
        <v>12</v>
      </c>
      <c r="AB2" s="1">
        <f t="shared" ref="AB2:AB21" si="7">U2+P2</f>
        <v>2993</v>
      </c>
      <c r="AH2">
        <v>1</v>
      </c>
      <c r="AI2">
        <v>482</v>
      </c>
    </row>
    <row r="3" spans="1:35" x14ac:dyDescent="0.25">
      <c r="A3" s="9" t="s">
        <v>30</v>
      </c>
      <c r="B3">
        <v>37</v>
      </c>
      <c r="C3">
        <v>22</v>
      </c>
      <c r="D3">
        <v>22</v>
      </c>
      <c r="E3">
        <v>27</v>
      </c>
      <c r="F3">
        <v>21</v>
      </c>
      <c r="H3">
        <v>25</v>
      </c>
      <c r="I3">
        <v>50</v>
      </c>
      <c r="J3">
        <v>21</v>
      </c>
      <c r="K3">
        <v>24</v>
      </c>
      <c r="L3">
        <v>29</v>
      </c>
      <c r="M3">
        <v>29</v>
      </c>
      <c r="N3" s="4" t="s">
        <v>56</v>
      </c>
      <c r="P3" s="4">
        <v>2649</v>
      </c>
      <c r="Q3" s="4">
        <v>93</v>
      </c>
      <c r="R3" s="4">
        <v>6</v>
      </c>
      <c r="T3" s="3">
        <f t="shared" si="0"/>
        <v>11</v>
      </c>
      <c r="U3" s="2">
        <f t="shared" si="1"/>
        <v>307</v>
      </c>
      <c r="W3" s="1">
        <f t="shared" si="2"/>
        <v>2</v>
      </c>
      <c r="X3" s="9" t="str">
        <f t="shared" si="3"/>
        <v>Fred</v>
      </c>
      <c r="Y3" s="1">
        <f t="shared" si="4"/>
        <v>104</v>
      </c>
      <c r="Z3" s="8">
        <f t="shared" si="5"/>
        <v>0.66666666666666663</v>
      </c>
      <c r="AA3" s="10">
        <f t="shared" si="6"/>
        <v>7</v>
      </c>
      <c r="AB3" s="1">
        <f t="shared" si="7"/>
        <v>2956</v>
      </c>
      <c r="AH3">
        <v>2</v>
      </c>
      <c r="AI3">
        <v>418</v>
      </c>
    </row>
    <row r="4" spans="1:35" x14ac:dyDescent="0.25">
      <c r="A4" s="9" t="s">
        <v>1</v>
      </c>
      <c r="C4">
        <v>44</v>
      </c>
      <c r="D4">
        <v>22</v>
      </c>
      <c r="E4">
        <v>27</v>
      </c>
      <c r="F4">
        <v>21</v>
      </c>
      <c r="H4">
        <v>25</v>
      </c>
      <c r="I4">
        <v>25</v>
      </c>
      <c r="J4">
        <v>21</v>
      </c>
      <c r="K4">
        <v>24</v>
      </c>
      <c r="L4">
        <v>29</v>
      </c>
      <c r="M4">
        <v>29</v>
      </c>
      <c r="N4" s="4" t="s">
        <v>56</v>
      </c>
      <c r="P4" s="4">
        <v>2679</v>
      </c>
      <c r="Q4" s="4">
        <v>95</v>
      </c>
      <c r="R4" s="4">
        <v>9</v>
      </c>
      <c r="T4" s="3">
        <f t="shared" si="0"/>
        <v>10</v>
      </c>
      <c r="U4" s="2">
        <f t="shared" si="1"/>
        <v>267</v>
      </c>
      <c r="W4" s="1">
        <f t="shared" si="2"/>
        <v>3</v>
      </c>
      <c r="X4" s="9" t="str">
        <f t="shared" si="3"/>
        <v>Heywood</v>
      </c>
      <c r="Y4" s="1">
        <f t="shared" si="4"/>
        <v>105</v>
      </c>
      <c r="Z4" s="8">
        <f t="shared" si="5"/>
        <v>0.67307692307692313</v>
      </c>
      <c r="AA4" s="10">
        <f t="shared" si="6"/>
        <v>10</v>
      </c>
      <c r="AB4" s="1">
        <f t="shared" si="7"/>
        <v>2946</v>
      </c>
      <c r="AH4">
        <v>2</v>
      </c>
      <c r="AI4">
        <v>442</v>
      </c>
    </row>
    <row r="5" spans="1:35" x14ac:dyDescent="0.25">
      <c r="A5" s="9" t="s">
        <v>31</v>
      </c>
      <c r="C5">
        <v>22</v>
      </c>
      <c r="D5">
        <v>22</v>
      </c>
      <c r="F5">
        <v>21</v>
      </c>
      <c r="H5">
        <v>25</v>
      </c>
      <c r="I5">
        <v>25</v>
      </c>
      <c r="J5">
        <v>21</v>
      </c>
      <c r="K5">
        <v>24</v>
      </c>
      <c r="L5">
        <v>29</v>
      </c>
      <c r="M5">
        <v>29</v>
      </c>
      <c r="N5" s="4"/>
      <c r="P5" s="4">
        <v>2721</v>
      </c>
      <c r="Q5" s="4">
        <v>96</v>
      </c>
      <c r="R5" s="4">
        <v>8</v>
      </c>
      <c r="T5" s="3">
        <f t="shared" si="0"/>
        <v>9</v>
      </c>
      <c r="U5" s="2">
        <f t="shared" si="1"/>
        <v>218</v>
      </c>
      <c r="W5" s="1">
        <f t="shared" si="2"/>
        <v>4</v>
      </c>
      <c r="X5" s="9" t="str">
        <f t="shared" si="3"/>
        <v>Simmington</v>
      </c>
      <c r="Y5" s="1">
        <f t="shared" si="4"/>
        <v>105</v>
      </c>
      <c r="Z5" s="8">
        <f t="shared" si="5"/>
        <v>0.67307692307692313</v>
      </c>
      <c r="AA5" s="10">
        <f t="shared" si="6"/>
        <v>8</v>
      </c>
      <c r="AB5" s="1">
        <f t="shared" si="7"/>
        <v>2939</v>
      </c>
      <c r="AH5">
        <v>2</v>
      </c>
      <c r="AI5">
        <v>441</v>
      </c>
    </row>
    <row r="6" spans="1:35" x14ac:dyDescent="0.25">
      <c r="A6" s="9" t="s">
        <v>3</v>
      </c>
      <c r="C6">
        <v>44</v>
      </c>
      <c r="D6">
        <v>22</v>
      </c>
      <c r="F6">
        <v>21</v>
      </c>
      <c r="H6">
        <v>25</v>
      </c>
      <c r="I6">
        <v>25</v>
      </c>
      <c r="J6">
        <v>21</v>
      </c>
      <c r="K6">
        <v>24</v>
      </c>
      <c r="N6" s="4" t="s">
        <v>56</v>
      </c>
      <c r="P6" s="4">
        <v>2733</v>
      </c>
      <c r="Q6" s="4">
        <v>94</v>
      </c>
      <c r="R6" s="4">
        <v>11</v>
      </c>
      <c r="T6" s="3">
        <f t="shared" si="0"/>
        <v>7</v>
      </c>
      <c r="U6" s="2">
        <f t="shared" si="1"/>
        <v>182</v>
      </c>
      <c r="W6" s="1">
        <f t="shared" si="2"/>
        <v>5</v>
      </c>
      <c r="X6" s="9" t="str">
        <f t="shared" si="3"/>
        <v>Nihls</v>
      </c>
      <c r="Y6" s="1">
        <f t="shared" si="4"/>
        <v>101</v>
      </c>
      <c r="Z6" s="8">
        <f t="shared" si="5"/>
        <v>0.64743589743589747</v>
      </c>
      <c r="AA6" s="10">
        <f t="shared" si="6"/>
        <v>12</v>
      </c>
      <c r="AB6" s="1">
        <f t="shared" si="7"/>
        <v>2915</v>
      </c>
      <c r="AH6">
        <v>2</v>
      </c>
      <c r="AI6">
        <v>459</v>
      </c>
    </row>
    <row r="7" spans="1:35" x14ac:dyDescent="0.25">
      <c r="A7" s="9" t="s">
        <v>28</v>
      </c>
      <c r="C7">
        <v>22</v>
      </c>
      <c r="D7">
        <v>44</v>
      </c>
      <c r="E7">
        <v>27</v>
      </c>
      <c r="F7">
        <v>21</v>
      </c>
      <c r="H7">
        <v>25</v>
      </c>
      <c r="I7">
        <v>25</v>
      </c>
      <c r="J7">
        <v>21</v>
      </c>
      <c r="K7">
        <v>24</v>
      </c>
      <c r="M7">
        <v>29</v>
      </c>
      <c r="N7" s="4" t="s">
        <v>56</v>
      </c>
      <c r="P7" s="4">
        <v>2667</v>
      </c>
      <c r="Q7" s="4">
        <v>93</v>
      </c>
      <c r="R7" s="4">
        <v>11</v>
      </c>
      <c r="T7" s="3">
        <f t="shared" si="0"/>
        <v>9</v>
      </c>
      <c r="U7" s="2">
        <f t="shared" si="1"/>
        <v>238</v>
      </c>
      <c r="W7" s="1">
        <f t="shared" si="2"/>
        <v>6</v>
      </c>
      <c r="X7" s="9" t="str">
        <f t="shared" si="3"/>
        <v>Bouza</v>
      </c>
      <c r="Y7" s="1">
        <f t="shared" si="4"/>
        <v>102</v>
      </c>
      <c r="Z7" s="8">
        <f t="shared" si="5"/>
        <v>0.65384615384615385</v>
      </c>
      <c r="AA7" s="10">
        <f t="shared" si="6"/>
        <v>12</v>
      </c>
      <c r="AB7" s="1">
        <f t="shared" si="7"/>
        <v>2905</v>
      </c>
      <c r="AH7">
        <v>2</v>
      </c>
      <c r="AI7">
        <v>477</v>
      </c>
    </row>
    <row r="8" spans="1:35" x14ac:dyDescent="0.25">
      <c r="A8" s="9" t="s">
        <v>26</v>
      </c>
      <c r="B8">
        <v>37</v>
      </c>
      <c r="C8">
        <v>22</v>
      </c>
      <c r="D8">
        <v>22</v>
      </c>
      <c r="E8">
        <v>27</v>
      </c>
      <c r="F8">
        <v>21</v>
      </c>
      <c r="I8">
        <v>25</v>
      </c>
      <c r="J8">
        <v>42</v>
      </c>
      <c r="K8">
        <v>24</v>
      </c>
      <c r="M8">
        <v>29</v>
      </c>
      <c r="N8" s="4" t="s">
        <v>56</v>
      </c>
      <c r="P8" s="4">
        <v>2635</v>
      </c>
      <c r="Q8" s="4">
        <v>91</v>
      </c>
      <c r="R8" s="4">
        <v>9</v>
      </c>
      <c r="T8" s="3">
        <f t="shared" si="0"/>
        <v>9</v>
      </c>
      <c r="U8" s="2">
        <f t="shared" si="1"/>
        <v>249</v>
      </c>
      <c r="W8" s="1">
        <f t="shared" si="2"/>
        <v>7</v>
      </c>
      <c r="X8" s="9" t="str">
        <f t="shared" si="3"/>
        <v>R Berlin</v>
      </c>
      <c r="Y8" s="1">
        <f t="shared" si="4"/>
        <v>100</v>
      </c>
      <c r="Z8" s="8">
        <f t="shared" si="5"/>
        <v>0.64102564102564108</v>
      </c>
      <c r="AA8" s="10">
        <f t="shared" si="6"/>
        <v>10</v>
      </c>
      <c r="AB8" s="1">
        <f t="shared" si="7"/>
        <v>2884</v>
      </c>
      <c r="AH8">
        <v>1</v>
      </c>
      <c r="AI8">
        <v>419</v>
      </c>
    </row>
    <row r="9" spans="1:35" x14ac:dyDescent="0.25">
      <c r="A9" s="9" t="s">
        <v>24</v>
      </c>
      <c r="C9">
        <v>44</v>
      </c>
      <c r="D9">
        <v>22</v>
      </c>
      <c r="E9">
        <v>27</v>
      </c>
      <c r="F9">
        <v>21</v>
      </c>
      <c r="H9">
        <v>25</v>
      </c>
      <c r="I9">
        <v>25</v>
      </c>
      <c r="J9">
        <v>21</v>
      </c>
      <c r="K9">
        <v>24</v>
      </c>
      <c r="L9">
        <v>29</v>
      </c>
      <c r="N9" s="4" t="s">
        <v>56</v>
      </c>
      <c r="P9" s="4">
        <v>2510</v>
      </c>
      <c r="Q9" s="4">
        <v>86</v>
      </c>
      <c r="R9" s="4">
        <v>11</v>
      </c>
      <c r="T9" s="3">
        <f t="shared" si="0"/>
        <v>9</v>
      </c>
      <c r="U9" s="2">
        <f t="shared" si="1"/>
        <v>238</v>
      </c>
      <c r="W9" s="1">
        <f t="shared" si="2"/>
        <v>8</v>
      </c>
      <c r="X9" s="9" t="str">
        <f t="shared" si="3"/>
        <v>M Colosimo</v>
      </c>
      <c r="Y9" s="1">
        <f t="shared" si="4"/>
        <v>95</v>
      </c>
      <c r="Z9" s="8">
        <f t="shared" si="5"/>
        <v>0.60897435897435892</v>
      </c>
      <c r="AA9" s="10">
        <f t="shared" si="6"/>
        <v>12</v>
      </c>
      <c r="AB9" s="1">
        <f t="shared" si="7"/>
        <v>2748</v>
      </c>
      <c r="AH9">
        <v>2</v>
      </c>
      <c r="AI9">
        <v>413</v>
      </c>
    </row>
    <row r="10" spans="1:35" x14ac:dyDescent="0.25">
      <c r="A10" s="9" t="s">
        <v>2</v>
      </c>
      <c r="C10">
        <v>22</v>
      </c>
      <c r="D10">
        <v>22</v>
      </c>
      <c r="E10">
        <v>27</v>
      </c>
      <c r="F10">
        <v>42</v>
      </c>
      <c r="H10">
        <v>25</v>
      </c>
      <c r="I10">
        <v>25</v>
      </c>
      <c r="J10">
        <v>21</v>
      </c>
      <c r="K10">
        <v>24</v>
      </c>
      <c r="L10">
        <v>29</v>
      </c>
      <c r="M10">
        <v>29</v>
      </c>
      <c r="N10" s="4" t="s">
        <v>56</v>
      </c>
      <c r="P10" s="4">
        <v>2463</v>
      </c>
      <c r="Q10" s="4">
        <v>86</v>
      </c>
      <c r="R10" s="4">
        <v>8</v>
      </c>
      <c r="T10" s="3">
        <f t="shared" si="0"/>
        <v>10</v>
      </c>
      <c r="U10" s="2">
        <f t="shared" si="1"/>
        <v>266</v>
      </c>
      <c r="W10" s="1">
        <f t="shared" si="2"/>
        <v>9</v>
      </c>
      <c r="X10" s="9" t="str">
        <f t="shared" si="3"/>
        <v>Blais</v>
      </c>
      <c r="Y10" s="1">
        <f t="shared" si="4"/>
        <v>96</v>
      </c>
      <c r="Z10" s="8">
        <f t="shared" si="5"/>
        <v>0.61538461538461542</v>
      </c>
      <c r="AA10" s="10">
        <f t="shared" si="6"/>
        <v>9</v>
      </c>
      <c r="AB10" s="1">
        <f t="shared" si="7"/>
        <v>2729</v>
      </c>
      <c r="AH10">
        <v>1</v>
      </c>
      <c r="AI10">
        <v>404</v>
      </c>
    </row>
    <row r="11" spans="1:35" x14ac:dyDescent="0.25">
      <c r="A11" s="9" t="s">
        <v>9</v>
      </c>
      <c r="B11">
        <v>37</v>
      </c>
      <c r="C11">
        <v>22</v>
      </c>
      <c r="D11">
        <v>22</v>
      </c>
      <c r="E11">
        <v>27</v>
      </c>
      <c r="F11">
        <v>21</v>
      </c>
      <c r="H11">
        <v>25</v>
      </c>
      <c r="I11">
        <v>25</v>
      </c>
      <c r="J11">
        <v>21</v>
      </c>
      <c r="L11">
        <v>29</v>
      </c>
      <c r="N11" s="4"/>
      <c r="P11" s="4">
        <v>2450</v>
      </c>
      <c r="Q11" s="4">
        <v>86</v>
      </c>
      <c r="R11" s="4">
        <v>11</v>
      </c>
      <c r="T11" s="3">
        <f t="shared" si="0"/>
        <v>9</v>
      </c>
      <c r="U11" s="2">
        <f t="shared" si="1"/>
        <v>229</v>
      </c>
      <c r="W11" s="1">
        <f t="shared" si="2"/>
        <v>10</v>
      </c>
      <c r="X11" s="9" t="str">
        <f t="shared" si="3"/>
        <v>Bennett</v>
      </c>
      <c r="Y11" s="1">
        <f t="shared" si="4"/>
        <v>95</v>
      </c>
      <c r="Z11" s="8">
        <f t="shared" si="5"/>
        <v>0.60897435897435892</v>
      </c>
      <c r="AA11" s="10">
        <f t="shared" si="6"/>
        <v>11</v>
      </c>
      <c r="AB11" s="1">
        <f t="shared" si="7"/>
        <v>2679</v>
      </c>
      <c r="AH11">
        <v>2</v>
      </c>
      <c r="AI11">
        <v>409</v>
      </c>
    </row>
    <row r="12" spans="1:35" x14ac:dyDescent="0.25">
      <c r="A12" s="9" t="s">
        <v>25</v>
      </c>
      <c r="C12">
        <v>22</v>
      </c>
      <c r="E12">
        <v>27</v>
      </c>
      <c r="F12">
        <v>21</v>
      </c>
      <c r="I12">
        <v>25</v>
      </c>
      <c r="J12">
        <v>21</v>
      </c>
      <c r="K12">
        <v>24</v>
      </c>
      <c r="L12">
        <v>29</v>
      </c>
      <c r="N12" s="4"/>
      <c r="P12" s="4">
        <v>2494</v>
      </c>
      <c r="Q12" s="4">
        <v>87</v>
      </c>
      <c r="R12" s="4">
        <v>9</v>
      </c>
      <c r="T12" s="3">
        <f t="shared" si="0"/>
        <v>7</v>
      </c>
      <c r="U12" s="2">
        <f t="shared" si="1"/>
        <v>169</v>
      </c>
      <c r="W12" s="1">
        <f t="shared" si="2"/>
        <v>11</v>
      </c>
      <c r="X12" s="9" t="str">
        <f t="shared" si="3"/>
        <v xml:space="preserve">Nagel </v>
      </c>
      <c r="Y12" s="1">
        <f t="shared" si="4"/>
        <v>94</v>
      </c>
      <c r="Z12" s="8">
        <f t="shared" si="5"/>
        <v>0.60256410256410253</v>
      </c>
      <c r="AA12" s="10">
        <f t="shared" si="6"/>
        <v>9</v>
      </c>
      <c r="AB12" s="1">
        <f t="shared" si="7"/>
        <v>2663</v>
      </c>
      <c r="AH12">
        <v>2</v>
      </c>
      <c r="AI12">
        <v>418</v>
      </c>
    </row>
    <row r="13" spans="1:35" x14ac:dyDescent="0.25">
      <c r="A13" s="9" t="s">
        <v>5</v>
      </c>
      <c r="C13">
        <v>22</v>
      </c>
      <c r="D13">
        <v>22</v>
      </c>
      <c r="E13">
        <v>27</v>
      </c>
      <c r="F13">
        <v>42</v>
      </c>
      <c r="H13">
        <v>25</v>
      </c>
      <c r="I13">
        <v>25</v>
      </c>
      <c r="J13">
        <v>21</v>
      </c>
      <c r="K13">
        <v>24</v>
      </c>
      <c r="M13">
        <v>29</v>
      </c>
      <c r="N13" s="4" t="s">
        <v>56</v>
      </c>
      <c r="P13" s="4">
        <v>2418</v>
      </c>
      <c r="Q13" s="4">
        <v>85</v>
      </c>
      <c r="R13" s="4">
        <v>11</v>
      </c>
      <c r="T13" s="3">
        <f t="shared" si="0"/>
        <v>9</v>
      </c>
      <c r="U13" s="2">
        <f t="shared" si="1"/>
        <v>237</v>
      </c>
      <c r="W13" s="1">
        <f t="shared" si="2"/>
        <v>12</v>
      </c>
      <c r="X13" s="9" t="str">
        <f t="shared" si="3"/>
        <v>Messer</v>
      </c>
      <c r="Y13" s="1">
        <f t="shared" si="4"/>
        <v>94</v>
      </c>
      <c r="Z13" s="8">
        <f t="shared" si="5"/>
        <v>0.60256410256410253</v>
      </c>
      <c r="AA13" s="10">
        <f t="shared" si="6"/>
        <v>12</v>
      </c>
      <c r="AB13" s="1">
        <f t="shared" si="7"/>
        <v>2655</v>
      </c>
      <c r="AH13">
        <v>2</v>
      </c>
      <c r="AI13">
        <v>406</v>
      </c>
    </row>
    <row r="14" spans="1:35" x14ac:dyDescent="0.25">
      <c r="A14" s="9" t="s">
        <v>6</v>
      </c>
      <c r="C14">
        <v>22</v>
      </c>
      <c r="D14">
        <v>22</v>
      </c>
      <c r="F14">
        <v>21</v>
      </c>
      <c r="G14">
        <v>38</v>
      </c>
      <c r="H14">
        <v>50</v>
      </c>
      <c r="I14">
        <v>25</v>
      </c>
      <c r="J14">
        <v>21</v>
      </c>
      <c r="K14">
        <v>24</v>
      </c>
      <c r="M14">
        <v>29</v>
      </c>
      <c r="N14" s="4" t="s">
        <v>56</v>
      </c>
      <c r="P14" s="4">
        <v>2303</v>
      </c>
      <c r="Q14" s="4">
        <v>83</v>
      </c>
      <c r="R14" s="4">
        <v>7</v>
      </c>
      <c r="T14" s="3">
        <f t="shared" si="0"/>
        <v>9</v>
      </c>
      <c r="U14" s="2">
        <f t="shared" si="1"/>
        <v>252</v>
      </c>
      <c r="W14" s="1">
        <f t="shared" si="2"/>
        <v>13</v>
      </c>
      <c r="X14" s="9" t="str">
        <f t="shared" si="3"/>
        <v>Roberts</v>
      </c>
      <c r="Y14" s="1">
        <f t="shared" si="4"/>
        <v>92</v>
      </c>
      <c r="Z14" s="8">
        <f t="shared" si="5"/>
        <v>0.58974358974358976</v>
      </c>
      <c r="AA14" s="10">
        <f t="shared" si="6"/>
        <v>8</v>
      </c>
      <c r="AB14" s="1">
        <f t="shared" si="7"/>
        <v>2555</v>
      </c>
      <c r="AH14">
        <v>2</v>
      </c>
      <c r="AI14">
        <v>379</v>
      </c>
    </row>
    <row r="15" spans="1:35" x14ac:dyDescent="0.25">
      <c r="A15" s="9" t="s">
        <v>4</v>
      </c>
      <c r="C15">
        <v>22</v>
      </c>
      <c r="D15">
        <v>22</v>
      </c>
      <c r="F15">
        <v>42</v>
      </c>
      <c r="H15">
        <v>25</v>
      </c>
      <c r="J15">
        <v>21</v>
      </c>
      <c r="K15">
        <v>24</v>
      </c>
      <c r="N15" s="4" t="s">
        <v>56</v>
      </c>
      <c r="P15" s="4">
        <v>2370</v>
      </c>
      <c r="Q15" s="4">
        <v>86</v>
      </c>
      <c r="R15" s="4">
        <v>7</v>
      </c>
      <c r="T15" s="3">
        <f t="shared" si="0"/>
        <v>6</v>
      </c>
      <c r="U15" s="2">
        <f t="shared" si="1"/>
        <v>156</v>
      </c>
      <c r="W15" s="1">
        <f t="shared" si="2"/>
        <v>14</v>
      </c>
      <c r="X15" s="9" t="str">
        <f t="shared" si="3"/>
        <v>Gross</v>
      </c>
      <c r="Y15" s="1">
        <f t="shared" si="4"/>
        <v>92</v>
      </c>
      <c r="Z15" s="8">
        <f t="shared" si="5"/>
        <v>0.58974358974358976</v>
      </c>
      <c r="AA15" s="10">
        <f t="shared" si="6"/>
        <v>8</v>
      </c>
      <c r="AB15" s="1">
        <f t="shared" si="7"/>
        <v>2526</v>
      </c>
      <c r="AH15">
        <v>1</v>
      </c>
      <c r="AI15">
        <v>397</v>
      </c>
    </row>
    <row r="16" spans="1:35" x14ac:dyDescent="0.25">
      <c r="A16" s="9" t="s">
        <v>23</v>
      </c>
      <c r="C16">
        <v>22</v>
      </c>
      <c r="D16">
        <v>22</v>
      </c>
      <c r="E16">
        <v>27</v>
      </c>
      <c r="F16">
        <v>21</v>
      </c>
      <c r="G16">
        <v>38</v>
      </c>
      <c r="H16">
        <v>25</v>
      </c>
      <c r="I16">
        <v>25</v>
      </c>
      <c r="J16">
        <v>21</v>
      </c>
      <c r="K16">
        <v>24</v>
      </c>
      <c r="M16">
        <v>29</v>
      </c>
      <c r="N16" s="4"/>
      <c r="P16" s="4">
        <v>2226</v>
      </c>
      <c r="Q16" s="4">
        <v>78</v>
      </c>
      <c r="R16" s="4">
        <v>6</v>
      </c>
      <c r="T16" s="3">
        <f t="shared" si="0"/>
        <v>10</v>
      </c>
      <c r="U16" s="2">
        <f t="shared" si="1"/>
        <v>254</v>
      </c>
      <c r="W16" s="1">
        <f t="shared" si="2"/>
        <v>15</v>
      </c>
      <c r="X16" s="9" t="str">
        <f t="shared" si="3"/>
        <v>N Colosimo</v>
      </c>
      <c r="Y16" s="1">
        <f t="shared" si="4"/>
        <v>88</v>
      </c>
      <c r="Z16" s="8">
        <f t="shared" si="5"/>
        <v>0.5641025641025641</v>
      </c>
      <c r="AA16" s="10">
        <f t="shared" si="6"/>
        <v>6</v>
      </c>
      <c r="AB16" s="1">
        <f t="shared" si="7"/>
        <v>2480</v>
      </c>
      <c r="AH16">
        <v>1</v>
      </c>
      <c r="AI16">
        <v>363</v>
      </c>
    </row>
    <row r="17" spans="1:35" x14ac:dyDescent="0.25">
      <c r="A17" s="9" t="s">
        <v>29</v>
      </c>
      <c r="D17">
        <v>22</v>
      </c>
      <c r="E17">
        <v>27</v>
      </c>
      <c r="F17">
        <v>21</v>
      </c>
      <c r="J17">
        <v>21</v>
      </c>
      <c r="M17">
        <v>29</v>
      </c>
      <c r="N17" s="4"/>
      <c r="P17" s="4">
        <v>2255</v>
      </c>
      <c r="Q17" s="4">
        <v>77</v>
      </c>
      <c r="R17" s="4">
        <v>9</v>
      </c>
      <c r="T17" s="3">
        <f t="shared" si="0"/>
        <v>5</v>
      </c>
      <c r="U17" s="2">
        <f t="shared" si="1"/>
        <v>120</v>
      </c>
      <c r="W17" s="1">
        <f t="shared" si="2"/>
        <v>16</v>
      </c>
      <c r="X17" s="9" t="str">
        <f t="shared" si="3"/>
        <v>Khalaf</v>
      </c>
      <c r="Y17" s="1">
        <f t="shared" si="4"/>
        <v>82</v>
      </c>
      <c r="Z17" s="8">
        <f t="shared" si="5"/>
        <v>0.52564102564102566</v>
      </c>
      <c r="AA17" s="10">
        <f t="shared" si="6"/>
        <v>9</v>
      </c>
      <c r="AB17" s="1">
        <f t="shared" si="7"/>
        <v>2375</v>
      </c>
      <c r="AH17">
        <v>2</v>
      </c>
      <c r="AI17">
        <v>383</v>
      </c>
    </row>
    <row r="18" spans="1:35" x14ac:dyDescent="0.25">
      <c r="A18" s="9" t="s">
        <v>7</v>
      </c>
      <c r="C18">
        <v>22</v>
      </c>
      <c r="D18">
        <v>22</v>
      </c>
      <c r="E18">
        <v>27</v>
      </c>
      <c r="F18">
        <v>42</v>
      </c>
      <c r="H18">
        <v>25</v>
      </c>
      <c r="I18">
        <v>25</v>
      </c>
      <c r="J18">
        <v>21</v>
      </c>
      <c r="K18">
        <v>24</v>
      </c>
      <c r="L18">
        <v>29</v>
      </c>
      <c r="N18" s="4" t="s">
        <v>56</v>
      </c>
      <c r="P18" s="4">
        <v>2058</v>
      </c>
      <c r="Q18" s="4">
        <v>72</v>
      </c>
      <c r="R18" s="4">
        <v>6</v>
      </c>
      <c r="T18" s="3">
        <f t="shared" si="0"/>
        <v>9</v>
      </c>
      <c r="U18" s="2">
        <f t="shared" si="1"/>
        <v>237</v>
      </c>
      <c r="W18" s="1">
        <f t="shared" si="2"/>
        <v>17</v>
      </c>
      <c r="X18" s="9" t="str">
        <f t="shared" si="3"/>
        <v>Kim</v>
      </c>
      <c r="Y18" s="1">
        <f t="shared" si="4"/>
        <v>81</v>
      </c>
      <c r="Z18" s="8">
        <f t="shared" si="5"/>
        <v>0.51923076923076927</v>
      </c>
      <c r="AA18" s="10">
        <f t="shared" si="6"/>
        <v>7</v>
      </c>
      <c r="AB18" s="1">
        <f t="shared" si="7"/>
        <v>2295</v>
      </c>
      <c r="AH18">
        <v>0</v>
      </c>
      <c r="AI18">
        <v>317</v>
      </c>
    </row>
    <row r="19" spans="1:35" x14ac:dyDescent="0.25">
      <c r="A19" s="9" t="s">
        <v>27</v>
      </c>
      <c r="C19">
        <v>22</v>
      </c>
      <c r="D19">
        <v>22</v>
      </c>
      <c r="E19">
        <v>27</v>
      </c>
      <c r="F19">
        <v>21</v>
      </c>
      <c r="H19">
        <v>25</v>
      </c>
      <c r="J19">
        <v>21</v>
      </c>
      <c r="K19">
        <v>48</v>
      </c>
      <c r="L19">
        <v>29</v>
      </c>
      <c r="N19" s="4" t="s">
        <v>56</v>
      </c>
      <c r="P19" s="4">
        <v>2066</v>
      </c>
      <c r="Q19" s="4">
        <v>72</v>
      </c>
      <c r="R19" s="4">
        <v>7</v>
      </c>
      <c r="T19" s="3">
        <f t="shared" si="0"/>
        <v>8</v>
      </c>
      <c r="U19" s="2">
        <f t="shared" si="1"/>
        <v>215</v>
      </c>
      <c r="W19" s="1">
        <f t="shared" si="2"/>
        <v>18</v>
      </c>
      <c r="X19" s="9" t="str">
        <f t="shared" si="3"/>
        <v>P Schocke</v>
      </c>
      <c r="Y19" s="1">
        <f t="shared" si="4"/>
        <v>80</v>
      </c>
      <c r="Z19" s="8">
        <f t="shared" si="5"/>
        <v>0.51282051282051277</v>
      </c>
      <c r="AA19" s="10">
        <f t="shared" si="6"/>
        <v>8</v>
      </c>
      <c r="AB19" s="1">
        <f t="shared" si="7"/>
        <v>2281</v>
      </c>
      <c r="AH19">
        <v>2</v>
      </c>
      <c r="AI19">
        <v>370</v>
      </c>
    </row>
    <row r="20" spans="1:35" x14ac:dyDescent="0.25">
      <c r="A20" s="9" t="s">
        <v>32</v>
      </c>
      <c r="N20" s="4"/>
      <c r="P20" s="4">
        <v>1701</v>
      </c>
      <c r="Q20" s="4">
        <v>59</v>
      </c>
      <c r="R20" s="4">
        <v>7</v>
      </c>
      <c r="T20" s="3">
        <f t="shared" si="0"/>
        <v>0</v>
      </c>
      <c r="U20" s="2">
        <f t="shared" si="1"/>
        <v>0</v>
      </c>
      <c r="W20" s="1">
        <f t="shared" si="2"/>
        <v>19</v>
      </c>
      <c r="X20" s="9" t="str">
        <f t="shared" si="3"/>
        <v>Casey</v>
      </c>
      <c r="Y20" s="1">
        <f t="shared" si="4"/>
        <v>59</v>
      </c>
      <c r="Z20" s="8">
        <f t="shared" si="5"/>
        <v>0.37820512820512819</v>
      </c>
      <c r="AA20" s="10">
        <f t="shared" si="6"/>
        <v>7</v>
      </c>
      <c r="AB20" s="1">
        <f t="shared" si="7"/>
        <v>1701</v>
      </c>
      <c r="AH20">
        <v>1</v>
      </c>
      <c r="AI20">
        <v>298</v>
      </c>
    </row>
    <row r="21" spans="1:35" x14ac:dyDescent="0.25">
      <c r="A21" s="9" t="s">
        <v>61</v>
      </c>
      <c r="C21">
        <v>22</v>
      </c>
      <c r="D21">
        <v>22</v>
      </c>
      <c r="F21">
        <v>21</v>
      </c>
      <c r="J21">
        <v>42</v>
      </c>
      <c r="K21">
        <v>24</v>
      </c>
      <c r="L21">
        <v>29</v>
      </c>
      <c r="N21" s="4" t="s">
        <v>56</v>
      </c>
      <c r="P21" s="4">
        <v>422</v>
      </c>
      <c r="Q21" s="4">
        <v>15</v>
      </c>
      <c r="R21" s="4">
        <v>1</v>
      </c>
      <c r="T21" s="3">
        <f t="shared" si="0"/>
        <v>6</v>
      </c>
      <c r="U21" s="2">
        <f t="shared" si="1"/>
        <v>160</v>
      </c>
      <c r="W21" s="1">
        <f t="shared" si="2"/>
        <v>20</v>
      </c>
      <c r="X21" s="9" t="str">
        <f t="shared" si="3"/>
        <v>van Namen</v>
      </c>
      <c r="Y21" s="1">
        <f t="shared" si="4"/>
        <v>21</v>
      </c>
      <c r="Z21" s="8">
        <f t="shared" si="5"/>
        <v>0.13461538461538461</v>
      </c>
      <c r="AA21" s="10">
        <f t="shared" si="6"/>
        <v>2</v>
      </c>
      <c r="AB21" s="1">
        <f t="shared" si="7"/>
        <v>582</v>
      </c>
      <c r="AH21">
        <v>1</v>
      </c>
      <c r="AI21">
        <v>279</v>
      </c>
    </row>
    <row r="23" spans="1:35" x14ac:dyDescent="0.25">
      <c r="Y23" s="6">
        <v>156</v>
      </c>
      <c r="Z23" s="7" t="s">
        <v>40</v>
      </c>
      <c r="AA23" s="7"/>
    </row>
    <row r="24" spans="1:35" x14ac:dyDescent="0.25">
      <c r="T24" s="2">
        <f>21/36</f>
        <v>0.58333333333333337</v>
      </c>
    </row>
    <row r="25" spans="1:35" x14ac:dyDescent="0.25">
      <c r="T25" s="2"/>
      <c r="X25" s="3"/>
    </row>
  </sheetData>
  <sortState ref="A2:AI21">
    <sortCondition ref="W2:W2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S1" zoomScale="85" zoomScaleNormal="85" workbookViewId="0">
      <selection activeCell="W24" sqref="W24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41</v>
      </c>
      <c r="B2">
        <v>42</v>
      </c>
      <c r="D2">
        <v>23</v>
      </c>
      <c r="E2">
        <v>27</v>
      </c>
      <c r="H2">
        <v>26</v>
      </c>
      <c r="I2">
        <v>25</v>
      </c>
      <c r="J2">
        <v>24</v>
      </c>
      <c r="K2">
        <v>23</v>
      </c>
      <c r="L2">
        <v>23</v>
      </c>
      <c r="M2">
        <v>24</v>
      </c>
      <c r="N2" s="4" t="s">
        <v>56</v>
      </c>
      <c r="P2" s="4">
        <v>2993</v>
      </c>
      <c r="Q2" s="4">
        <v>105</v>
      </c>
      <c r="R2" s="4">
        <v>12</v>
      </c>
      <c r="T2" s="3">
        <f t="shared" ref="T2:T21" si="0">COUNT(B2:M2)</f>
        <v>9</v>
      </c>
      <c r="U2" s="2">
        <f t="shared" ref="U2:U21" si="1">SUM(B2:M2)</f>
        <v>237</v>
      </c>
      <c r="W2" s="1">
        <f t="shared" ref="W2:W21" si="2">RANK(AB2,$AB$2:$AB$21,)</f>
        <v>1</v>
      </c>
      <c r="X2" s="9" t="str">
        <f t="shared" ref="X2:X21" si="3">A2</f>
        <v>G Schocke</v>
      </c>
      <c r="Y2" s="1">
        <f t="shared" ref="Y2:Y21" si="4">T2+Q2</f>
        <v>114</v>
      </c>
      <c r="Z2" s="8">
        <f t="shared" ref="Z2:Z21" si="5">Y2/$Y$23</f>
        <v>0.6785714285714286</v>
      </c>
      <c r="AA2" s="10">
        <f t="shared" ref="AA2:AA21" si="6">R2+(IF(N2="x",1,0))</f>
        <v>13</v>
      </c>
      <c r="AB2" s="1">
        <f t="shared" ref="AB2:AB21" si="7">U2+P2</f>
        <v>3230</v>
      </c>
      <c r="AH2">
        <v>1</v>
      </c>
      <c r="AI2">
        <v>482</v>
      </c>
    </row>
    <row r="3" spans="1:35" x14ac:dyDescent="0.25">
      <c r="A3" s="9" t="s">
        <v>1</v>
      </c>
      <c r="B3">
        <v>42</v>
      </c>
      <c r="D3">
        <v>23</v>
      </c>
      <c r="E3">
        <v>27</v>
      </c>
      <c r="H3">
        <v>26</v>
      </c>
      <c r="I3">
        <v>25</v>
      </c>
      <c r="J3">
        <v>24</v>
      </c>
      <c r="K3">
        <v>23</v>
      </c>
      <c r="L3">
        <v>23</v>
      </c>
      <c r="M3">
        <v>24</v>
      </c>
      <c r="N3" s="4" t="s">
        <v>56</v>
      </c>
      <c r="P3" s="4">
        <v>2946</v>
      </c>
      <c r="Q3" s="4">
        <v>105</v>
      </c>
      <c r="R3" s="4">
        <v>10</v>
      </c>
      <c r="T3" s="3">
        <f t="shared" si="0"/>
        <v>9</v>
      </c>
      <c r="U3" s="2">
        <f t="shared" si="1"/>
        <v>237</v>
      </c>
      <c r="W3" s="1">
        <f t="shared" si="2"/>
        <v>2</v>
      </c>
      <c r="X3" s="9" t="str">
        <f t="shared" si="3"/>
        <v>Heywood</v>
      </c>
      <c r="Y3" s="1">
        <f t="shared" si="4"/>
        <v>114</v>
      </c>
      <c r="Z3" s="8">
        <f t="shared" si="5"/>
        <v>0.6785714285714286</v>
      </c>
      <c r="AA3" s="10">
        <f t="shared" si="6"/>
        <v>11</v>
      </c>
      <c r="AB3" s="1">
        <f t="shared" si="7"/>
        <v>3183</v>
      </c>
      <c r="AH3">
        <v>2</v>
      </c>
      <c r="AI3">
        <v>442</v>
      </c>
    </row>
    <row r="4" spans="1:35" x14ac:dyDescent="0.25">
      <c r="A4" s="9" t="s">
        <v>31</v>
      </c>
      <c r="B4">
        <v>21</v>
      </c>
      <c r="D4">
        <v>46</v>
      </c>
      <c r="E4">
        <v>27</v>
      </c>
      <c r="H4">
        <v>26</v>
      </c>
      <c r="I4">
        <v>25</v>
      </c>
      <c r="J4">
        <v>24</v>
      </c>
      <c r="K4">
        <v>23</v>
      </c>
      <c r="L4">
        <v>23</v>
      </c>
      <c r="M4">
        <v>24</v>
      </c>
      <c r="N4" s="4" t="s">
        <v>56</v>
      </c>
      <c r="P4" s="4">
        <v>2939</v>
      </c>
      <c r="Q4" s="4">
        <v>105</v>
      </c>
      <c r="R4" s="4">
        <v>8</v>
      </c>
      <c r="T4" s="3">
        <f t="shared" si="0"/>
        <v>9</v>
      </c>
      <c r="U4" s="2">
        <f t="shared" si="1"/>
        <v>239</v>
      </c>
      <c r="W4" s="1">
        <f t="shared" si="2"/>
        <v>3</v>
      </c>
      <c r="X4" s="9" t="str">
        <f t="shared" si="3"/>
        <v>Simmington</v>
      </c>
      <c r="Y4" s="1">
        <f t="shared" si="4"/>
        <v>114</v>
      </c>
      <c r="Z4" s="8">
        <f t="shared" si="5"/>
        <v>0.6785714285714286</v>
      </c>
      <c r="AA4" s="10">
        <f t="shared" si="6"/>
        <v>9</v>
      </c>
      <c r="AB4" s="1">
        <f t="shared" si="7"/>
        <v>3178</v>
      </c>
      <c r="AH4">
        <v>2</v>
      </c>
      <c r="AI4">
        <v>441</v>
      </c>
    </row>
    <row r="5" spans="1:35" x14ac:dyDescent="0.25">
      <c r="A5" s="9" t="s">
        <v>3</v>
      </c>
      <c r="B5">
        <v>21</v>
      </c>
      <c r="D5">
        <v>23</v>
      </c>
      <c r="E5">
        <v>27</v>
      </c>
      <c r="F5">
        <v>36</v>
      </c>
      <c r="H5">
        <v>26</v>
      </c>
      <c r="I5">
        <v>25</v>
      </c>
      <c r="K5">
        <v>23</v>
      </c>
      <c r="L5">
        <v>23</v>
      </c>
      <c r="M5">
        <v>24</v>
      </c>
      <c r="N5" s="4"/>
      <c r="P5" s="4">
        <v>2915</v>
      </c>
      <c r="Q5" s="4">
        <v>101</v>
      </c>
      <c r="R5" s="4">
        <v>12</v>
      </c>
      <c r="T5" s="3">
        <f t="shared" si="0"/>
        <v>9</v>
      </c>
      <c r="U5" s="2">
        <f t="shared" si="1"/>
        <v>228</v>
      </c>
      <c r="W5" s="1">
        <f t="shared" si="2"/>
        <v>4</v>
      </c>
      <c r="X5" s="9" t="str">
        <f t="shared" si="3"/>
        <v>Nihls</v>
      </c>
      <c r="Y5" s="1">
        <f t="shared" si="4"/>
        <v>110</v>
      </c>
      <c r="Z5" s="8">
        <f t="shared" si="5"/>
        <v>0.65476190476190477</v>
      </c>
      <c r="AA5" s="10">
        <f t="shared" si="6"/>
        <v>12</v>
      </c>
      <c r="AB5" s="1">
        <f t="shared" si="7"/>
        <v>3143</v>
      </c>
      <c r="AH5">
        <v>2</v>
      </c>
      <c r="AI5">
        <v>459</v>
      </c>
    </row>
    <row r="6" spans="1:35" x14ac:dyDescent="0.25">
      <c r="A6" s="9" t="s">
        <v>30</v>
      </c>
      <c r="B6">
        <v>21</v>
      </c>
      <c r="D6">
        <v>23</v>
      </c>
      <c r="I6">
        <v>25</v>
      </c>
      <c r="J6">
        <v>24</v>
      </c>
      <c r="K6">
        <v>23</v>
      </c>
      <c r="L6">
        <v>46</v>
      </c>
      <c r="M6">
        <v>24</v>
      </c>
      <c r="N6" s="4" t="s">
        <v>56</v>
      </c>
      <c r="P6" s="4">
        <v>2956</v>
      </c>
      <c r="Q6" s="4">
        <v>104</v>
      </c>
      <c r="R6" s="4">
        <v>7</v>
      </c>
      <c r="T6" s="3">
        <f t="shared" si="0"/>
        <v>7</v>
      </c>
      <c r="U6" s="2">
        <f t="shared" si="1"/>
        <v>186</v>
      </c>
      <c r="W6" s="1">
        <f t="shared" si="2"/>
        <v>5</v>
      </c>
      <c r="X6" s="9" t="str">
        <f t="shared" si="3"/>
        <v>Fred</v>
      </c>
      <c r="Y6" s="1">
        <f t="shared" si="4"/>
        <v>111</v>
      </c>
      <c r="Z6" s="8">
        <f t="shared" si="5"/>
        <v>0.6607142857142857</v>
      </c>
      <c r="AA6" s="10">
        <f t="shared" si="6"/>
        <v>8</v>
      </c>
      <c r="AB6" s="1">
        <f t="shared" si="7"/>
        <v>3142</v>
      </c>
      <c r="AH6">
        <v>2</v>
      </c>
      <c r="AI6">
        <v>418</v>
      </c>
    </row>
    <row r="7" spans="1:35" x14ac:dyDescent="0.25">
      <c r="A7" s="9" t="s">
        <v>28</v>
      </c>
      <c r="B7">
        <v>21</v>
      </c>
      <c r="E7">
        <v>27</v>
      </c>
      <c r="H7">
        <v>26</v>
      </c>
      <c r="J7">
        <v>24</v>
      </c>
      <c r="K7">
        <v>46</v>
      </c>
      <c r="L7">
        <v>23</v>
      </c>
      <c r="M7">
        <v>24</v>
      </c>
      <c r="N7" s="4" t="s">
        <v>56</v>
      </c>
      <c r="P7" s="4">
        <v>2905</v>
      </c>
      <c r="Q7" s="4">
        <v>102</v>
      </c>
      <c r="R7" s="4">
        <v>12</v>
      </c>
      <c r="T7" s="3">
        <f t="shared" si="0"/>
        <v>7</v>
      </c>
      <c r="U7" s="2">
        <f t="shared" si="1"/>
        <v>191</v>
      </c>
      <c r="W7" s="1">
        <f t="shared" si="2"/>
        <v>6</v>
      </c>
      <c r="X7" s="9" t="str">
        <f t="shared" si="3"/>
        <v>Bouza</v>
      </c>
      <c r="Y7" s="1">
        <f t="shared" si="4"/>
        <v>109</v>
      </c>
      <c r="Z7" s="8">
        <f t="shared" si="5"/>
        <v>0.64880952380952384</v>
      </c>
      <c r="AA7" s="10">
        <f t="shared" si="6"/>
        <v>13</v>
      </c>
      <c r="AB7" s="1">
        <f t="shared" si="7"/>
        <v>3096</v>
      </c>
      <c r="AH7">
        <v>2</v>
      </c>
      <c r="AI7">
        <v>477</v>
      </c>
    </row>
    <row r="8" spans="1:35" x14ac:dyDescent="0.25">
      <c r="A8" s="9" t="s">
        <v>26</v>
      </c>
      <c r="B8">
        <v>21</v>
      </c>
      <c r="I8">
        <v>25</v>
      </c>
      <c r="J8">
        <v>24</v>
      </c>
      <c r="K8">
        <v>23</v>
      </c>
      <c r="L8">
        <v>23</v>
      </c>
      <c r="M8">
        <v>24</v>
      </c>
      <c r="N8" s="4"/>
      <c r="P8" s="4">
        <v>2884</v>
      </c>
      <c r="Q8" s="4">
        <v>100</v>
      </c>
      <c r="R8" s="4">
        <v>10</v>
      </c>
      <c r="T8" s="3">
        <f t="shared" si="0"/>
        <v>6</v>
      </c>
      <c r="U8" s="2">
        <f t="shared" si="1"/>
        <v>140</v>
      </c>
      <c r="W8" s="1">
        <f t="shared" si="2"/>
        <v>7</v>
      </c>
      <c r="X8" s="9" t="str">
        <f t="shared" si="3"/>
        <v>R Berlin</v>
      </c>
      <c r="Y8" s="1">
        <f t="shared" si="4"/>
        <v>106</v>
      </c>
      <c r="Z8" s="8">
        <f t="shared" si="5"/>
        <v>0.63095238095238093</v>
      </c>
      <c r="AA8" s="10">
        <f t="shared" si="6"/>
        <v>10</v>
      </c>
      <c r="AB8" s="1">
        <f t="shared" si="7"/>
        <v>3024</v>
      </c>
      <c r="AH8">
        <v>1</v>
      </c>
      <c r="AI8">
        <v>419</v>
      </c>
    </row>
    <row r="9" spans="1:35" x14ac:dyDescent="0.25">
      <c r="A9" s="9" t="s">
        <v>24</v>
      </c>
      <c r="B9">
        <v>21</v>
      </c>
      <c r="D9">
        <v>23</v>
      </c>
      <c r="F9">
        <v>72</v>
      </c>
      <c r="H9">
        <v>26</v>
      </c>
      <c r="J9">
        <v>24</v>
      </c>
      <c r="K9">
        <v>23</v>
      </c>
      <c r="L9">
        <v>23</v>
      </c>
      <c r="M9">
        <v>24</v>
      </c>
      <c r="N9" s="4" t="s">
        <v>56</v>
      </c>
      <c r="P9" s="4">
        <v>2748</v>
      </c>
      <c r="Q9" s="4">
        <v>95</v>
      </c>
      <c r="R9" s="4">
        <v>12</v>
      </c>
      <c r="T9" s="3">
        <f t="shared" si="0"/>
        <v>8</v>
      </c>
      <c r="U9" s="2">
        <f t="shared" si="1"/>
        <v>236</v>
      </c>
      <c r="W9" s="1">
        <f t="shared" si="2"/>
        <v>8</v>
      </c>
      <c r="X9" s="9" t="str">
        <f t="shared" si="3"/>
        <v>M Colosimo</v>
      </c>
      <c r="Y9" s="1">
        <f t="shared" si="4"/>
        <v>103</v>
      </c>
      <c r="Z9" s="8">
        <f t="shared" si="5"/>
        <v>0.61309523809523814</v>
      </c>
      <c r="AA9" s="10">
        <f t="shared" si="6"/>
        <v>13</v>
      </c>
      <c r="AB9" s="1">
        <f t="shared" si="7"/>
        <v>2984</v>
      </c>
      <c r="AH9">
        <v>2</v>
      </c>
      <c r="AI9">
        <v>413</v>
      </c>
    </row>
    <row r="10" spans="1:35" x14ac:dyDescent="0.25">
      <c r="A10" s="9" t="s">
        <v>2</v>
      </c>
      <c r="B10">
        <v>21</v>
      </c>
      <c r="D10">
        <v>23</v>
      </c>
      <c r="F10">
        <v>36</v>
      </c>
      <c r="H10">
        <v>26</v>
      </c>
      <c r="I10">
        <v>25</v>
      </c>
      <c r="J10">
        <v>24</v>
      </c>
      <c r="K10">
        <v>23</v>
      </c>
      <c r="L10">
        <v>23</v>
      </c>
      <c r="N10" s="4"/>
      <c r="P10" s="4">
        <v>2729</v>
      </c>
      <c r="Q10" s="4">
        <v>96</v>
      </c>
      <c r="R10" s="4">
        <v>9</v>
      </c>
      <c r="T10" s="3">
        <f t="shared" si="0"/>
        <v>8</v>
      </c>
      <c r="U10" s="2">
        <f t="shared" si="1"/>
        <v>201</v>
      </c>
      <c r="W10" s="1">
        <f t="shared" si="2"/>
        <v>9</v>
      </c>
      <c r="X10" s="9" t="str">
        <f t="shared" si="3"/>
        <v>Blais</v>
      </c>
      <c r="Y10" s="1">
        <f t="shared" si="4"/>
        <v>104</v>
      </c>
      <c r="Z10" s="8">
        <f t="shared" si="5"/>
        <v>0.61904761904761907</v>
      </c>
      <c r="AA10" s="10">
        <f t="shared" si="6"/>
        <v>9</v>
      </c>
      <c r="AB10" s="1">
        <f t="shared" si="7"/>
        <v>2930</v>
      </c>
      <c r="AH10">
        <v>1</v>
      </c>
      <c r="AI10">
        <v>404</v>
      </c>
    </row>
    <row r="11" spans="1:35" x14ac:dyDescent="0.25">
      <c r="A11" s="9" t="s">
        <v>25</v>
      </c>
      <c r="B11">
        <v>21</v>
      </c>
      <c r="C11">
        <v>37</v>
      </c>
      <c r="D11">
        <v>23</v>
      </c>
      <c r="E11">
        <v>27</v>
      </c>
      <c r="H11">
        <v>26</v>
      </c>
      <c r="I11">
        <v>25</v>
      </c>
      <c r="J11">
        <v>24</v>
      </c>
      <c r="L11">
        <v>23</v>
      </c>
      <c r="M11">
        <v>24</v>
      </c>
      <c r="N11" s="4"/>
      <c r="P11" s="4">
        <v>2663</v>
      </c>
      <c r="Q11" s="4">
        <v>94</v>
      </c>
      <c r="R11" s="4">
        <v>9</v>
      </c>
      <c r="T11" s="3">
        <f t="shared" si="0"/>
        <v>9</v>
      </c>
      <c r="U11" s="2">
        <f t="shared" si="1"/>
        <v>230</v>
      </c>
      <c r="W11" s="1">
        <f t="shared" si="2"/>
        <v>10</v>
      </c>
      <c r="X11" s="9" t="str">
        <f t="shared" si="3"/>
        <v xml:space="preserve">Nagel </v>
      </c>
      <c r="Y11" s="1">
        <f t="shared" si="4"/>
        <v>103</v>
      </c>
      <c r="Z11" s="8">
        <f t="shared" si="5"/>
        <v>0.61309523809523814</v>
      </c>
      <c r="AA11" s="10">
        <f t="shared" si="6"/>
        <v>9</v>
      </c>
      <c r="AB11" s="1">
        <f t="shared" si="7"/>
        <v>2893</v>
      </c>
      <c r="AH11">
        <v>2</v>
      </c>
      <c r="AI11">
        <v>418</v>
      </c>
    </row>
    <row r="12" spans="1:35" x14ac:dyDescent="0.25">
      <c r="A12" s="9" t="s">
        <v>9</v>
      </c>
      <c r="B12">
        <v>42</v>
      </c>
      <c r="D12">
        <v>23</v>
      </c>
      <c r="I12">
        <v>25</v>
      </c>
      <c r="J12">
        <v>24</v>
      </c>
      <c r="K12">
        <v>23</v>
      </c>
      <c r="L12">
        <v>23</v>
      </c>
      <c r="M12">
        <v>24</v>
      </c>
      <c r="N12" s="4" t="s">
        <v>56</v>
      </c>
      <c r="P12" s="4">
        <v>2679</v>
      </c>
      <c r="Q12" s="4">
        <v>95</v>
      </c>
      <c r="R12" s="4">
        <v>11</v>
      </c>
      <c r="T12" s="3">
        <f t="shared" si="0"/>
        <v>7</v>
      </c>
      <c r="U12" s="2">
        <f t="shared" si="1"/>
        <v>184</v>
      </c>
      <c r="W12" s="1">
        <f t="shared" si="2"/>
        <v>11</v>
      </c>
      <c r="X12" s="9" t="str">
        <f t="shared" si="3"/>
        <v>Bennett</v>
      </c>
      <c r="Y12" s="1">
        <f t="shared" si="4"/>
        <v>102</v>
      </c>
      <c r="Z12" s="8">
        <f t="shared" si="5"/>
        <v>0.6071428571428571</v>
      </c>
      <c r="AA12" s="10">
        <f t="shared" si="6"/>
        <v>12</v>
      </c>
      <c r="AB12" s="1">
        <f t="shared" si="7"/>
        <v>2863</v>
      </c>
      <c r="AH12">
        <v>2</v>
      </c>
      <c r="AI12">
        <v>409</v>
      </c>
    </row>
    <row r="13" spans="1:35" x14ac:dyDescent="0.25">
      <c r="A13" s="9" t="s">
        <v>5</v>
      </c>
      <c r="B13">
        <v>42</v>
      </c>
      <c r="D13">
        <v>23</v>
      </c>
      <c r="E13">
        <v>27</v>
      </c>
      <c r="J13">
        <v>24</v>
      </c>
      <c r="K13">
        <v>23</v>
      </c>
      <c r="L13">
        <v>23</v>
      </c>
      <c r="N13" s="4" t="s">
        <v>56</v>
      </c>
      <c r="P13" s="4">
        <v>2655</v>
      </c>
      <c r="Q13" s="4">
        <v>94</v>
      </c>
      <c r="R13" s="4">
        <v>12</v>
      </c>
      <c r="T13" s="3">
        <f t="shared" si="0"/>
        <v>6</v>
      </c>
      <c r="U13" s="2">
        <f t="shared" si="1"/>
        <v>162</v>
      </c>
      <c r="W13" s="1">
        <f t="shared" si="2"/>
        <v>12</v>
      </c>
      <c r="X13" s="9" t="str">
        <f t="shared" si="3"/>
        <v>Messer</v>
      </c>
      <c r="Y13" s="1">
        <f t="shared" si="4"/>
        <v>100</v>
      </c>
      <c r="Z13" s="8">
        <f t="shared" si="5"/>
        <v>0.59523809523809523</v>
      </c>
      <c r="AA13" s="10">
        <f t="shared" si="6"/>
        <v>13</v>
      </c>
      <c r="AB13" s="1">
        <f t="shared" si="7"/>
        <v>2817</v>
      </c>
      <c r="AH13">
        <v>2</v>
      </c>
      <c r="AI13">
        <v>406</v>
      </c>
    </row>
    <row r="14" spans="1:35" x14ac:dyDescent="0.25">
      <c r="A14" s="9" t="s">
        <v>4</v>
      </c>
      <c r="B14">
        <v>21</v>
      </c>
      <c r="D14">
        <v>46</v>
      </c>
      <c r="E14">
        <v>27</v>
      </c>
      <c r="H14">
        <v>26</v>
      </c>
      <c r="I14">
        <v>25</v>
      </c>
      <c r="J14">
        <v>24</v>
      </c>
      <c r="K14">
        <v>23</v>
      </c>
      <c r="L14">
        <v>23</v>
      </c>
      <c r="M14">
        <v>24</v>
      </c>
      <c r="N14" s="4" t="s">
        <v>56</v>
      </c>
      <c r="P14" s="4">
        <v>2526</v>
      </c>
      <c r="Q14" s="4">
        <v>92</v>
      </c>
      <c r="R14" s="4">
        <v>8</v>
      </c>
      <c r="T14" s="3">
        <f t="shared" si="0"/>
        <v>9</v>
      </c>
      <c r="U14" s="2">
        <f t="shared" si="1"/>
        <v>239</v>
      </c>
      <c r="W14" s="1">
        <f t="shared" si="2"/>
        <v>13</v>
      </c>
      <c r="X14" s="9" t="str">
        <f t="shared" si="3"/>
        <v>Gross</v>
      </c>
      <c r="Y14" s="1">
        <f t="shared" si="4"/>
        <v>101</v>
      </c>
      <c r="Z14" s="8">
        <f t="shared" si="5"/>
        <v>0.60119047619047616</v>
      </c>
      <c r="AA14" s="10">
        <f t="shared" si="6"/>
        <v>9</v>
      </c>
      <c r="AB14" s="1">
        <f t="shared" si="7"/>
        <v>2765</v>
      </c>
      <c r="AH14">
        <v>1</v>
      </c>
      <c r="AI14">
        <v>397</v>
      </c>
    </row>
    <row r="15" spans="1:35" x14ac:dyDescent="0.25">
      <c r="A15" s="9" t="s">
        <v>6</v>
      </c>
      <c r="B15">
        <v>21</v>
      </c>
      <c r="D15">
        <v>23</v>
      </c>
      <c r="E15">
        <v>27</v>
      </c>
      <c r="I15">
        <v>25</v>
      </c>
      <c r="K15">
        <v>23</v>
      </c>
      <c r="L15">
        <v>23</v>
      </c>
      <c r="M15">
        <v>24</v>
      </c>
      <c r="N15" s="4"/>
      <c r="P15" s="4">
        <v>2555</v>
      </c>
      <c r="Q15" s="4">
        <v>92</v>
      </c>
      <c r="R15" s="4">
        <v>8</v>
      </c>
      <c r="T15" s="3">
        <f t="shared" si="0"/>
        <v>7</v>
      </c>
      <c r="U15" s="2">
        <f t="shared" si="1"/>
        <v>166</v>
      </c>
      <c r="W15" s="1">
        <f t="shared" si="2"/>
        <v>14</v>
      </c>
      <c r="X15" s="9" t="str">
        <f t="shared" si="3"/>
        <v>Roberts</v>
      </c>
      <c r="Y15" s="1">
        <f t="shared" si="4"/>
        <v>99</v>
      </c>
      <c r="Z15" s="8">
        <f t="shared" si="5"/>
        <v>0.5892857142857143</v>
      </c>
      <c r="AA15" s="10">
        <f t="shared" si="6"/>
        <v>8</v>
      </c>
      <c r="AB15" s="1">
        <f t="shared" si="7"/>
        <v>2721</v>
      </c>
      <c r="AH15">
        <v>2</v>
      </c>
      <c r="AI15">
        <v>379</v>
      </c>
    </row>
    <row r="16" spans="1:35" x14ac:dyDescent="0.25">
      <c r="A16" s="9" t="s">
        <v>23</v>
      </c>
      <c r="B16">
        <v>21</v>
      </c>
      <c r="D16">
        <v>46</v>
      </c>
      <c r="E16">
        <v>27</v>
      </c>
      <c r="K16">
        <v>23</v>
      </c>
      <c r="M16">
        <v>24</v>
      </c>
      <c r="N16" s="4" t="s">
        <v>56</v>
      </c>
      <c r="P16" s="4">
        <v>2480</v>
      </c>
      <c r="Q16" s="4">
        <v>88</v>
      </c>
      <c r="R16" s="4">
        <v>6</v>
      </c>
      <c r="T16" s="3">
        <f t="shared" si="0"/>
        <v>5</v>
      </c>
      <c r="U16" s="2">
        <f t="shared" si="1"/>
        <v>141</v>
      </c>
      <c r="W16" s="1">
        <f t="shared" si="2"/>
        <v>15</v>
      </c>
      <c r="X16" s="9" t="str">
        <f t="shared" si="3"/>
        <v>N Colosimo</v>
      </c>
      <c r="Y16" s="1">
        <f t="shared" si="4"/>
        <v>93</v>
      </c>
      <c r="Z16" s="8">
        <f t="shared" si="5"/>
        <v>0.5535714285714286</v>
      </c>
      <c r="AA16" s="10">
        <f t="shared" si="6"/>
        <v>7</v>
      </c>
      <c r="AB16" s="1">
        <f t="shared" si="7"/>
        <v>2621</v>
      </c>
      <c r="AH16">
        <v>1</v>
      </c>
      <c r="AI16">
        <v>363</v>
      </c>
    </row>
    <row r="17" spans="1:35" x14ac:dyDescent="0.25">
      <c r="A17" s="9" t="s">
        <v>7</v>
      </c>
      <c r="B17">
        <v>21</v>
      </c>
      <c r="D17">
        <v>23</v>
      </c>
      <c r="E17">
        <v>27</v>
      </c>
      <c r="H17">
        <v>26</v>
      </c>
      <c r="I17">
        <v>25</v>
      </c>
      <c r="J17">
        <v>24</v>
      </c>
      <c r="K17">
        <v>23</v>
      </c>
      <c r="L17">
        <v>23</v>
      </c>
      <c r="N17" s="4"/>
      <c r="P17" s="4">
        <v>2295</v>
      </c>
      <c r="Q17" s="4">
        <v>81</v>
      </c>
      <c r="R17" s="4">
        <v>7</v>
      </c>
      <c r="T17" s="3">
        <f t="shared" si="0"/>
        <v>8</v>
      </c>
      <c r="U17" s="2">
        <f t="shared" si="1"/>
        <v>192</v>
      </c>
      <c r="W17" s="1">
        <f t="shared" si="2"/>
        <v>16</v>
      </c>
      <c r="X17" s="9" t="str">
        <f t="shared" si="3"/>
        <v>Kim</v>
      </c>
      <c r="Y17" s="1">
        <f t="shared" si="4"/>
        <v>89</v>
      </c>
      <c r="Z17" s="8">
        <f t="shared" si="5"/>
        <v>0.52976190476190477</v>
      </c>
      <c r="AA17" s="10">
        <f t="shared" si="6"/>
        <v>7</v>
      </c>
      <c r="AB17" s="1">
        <f t="shared" si="7"/>
        <v>2487</v>
      </c>
      <c r="AH17">
        <v>0</v>
      </c>
      <c r="AI17">
        <v>317</v>
      </c>
    </row>
    <row r="18" spans="1:35" x14ac:dyDescent="0.25">
      <c r="A18" s="9" t="s">
        <v>29</v>
      </c>
      <c r="D18">
        <v>23</v>
      </c>
      <c r="H18">
        <v>26</v>
      </c>
      <c r="I18">
        <v>25</v>
      </c>
      <c r="M18">
        <v>24</v>
      </c>
      <c r="N18" s="4"/>
      <c r="P18" s="4">
        <v>2375</v>
      </c>
      <c r="Q18" s="4">
        <v>82</v>
      </c>
      <c r="R18" s="4">
        <v>9</v>
      </c>
      <c r="T18" s="3">
        <f t="shared" si="0"/>
        <v>4</v>
      </c>
      <c r="U18" s="2">
        <f t="shared" si="1"/>
        <v>98</v>
      </c>
      <c r="W18" s="1">
        <f t="shared" si="2"/>
        <v>17</v>
      </c>
      <c r="X18" s="9" t="str">
        <f t="shared" si="3"/>
        <v>Khalaf</v>
      </c>
      <c r="Y18" s="1">
        <f t="shared" si="4"/>
        <v>86</v>
      </c>
      <c r="Z18" s="8">
        <f t="shared" si="5"/>
        <v>0.51190476190476186</v>
      </c>
      <c r="AA18" s="10">
        <f t="shared" si="6"/>
        <v>9</v>
      </c>
      <c r="AB18" s="1">
        <f t="shared" si="7"/>
        <v>2473</v>
      </c>
      <c r="AH18">
        <v>2</v>
      </c>
      <c r="AI18">
        <v>383</v>
      </c>
    </row>
    <row r="19" spans="1:35" x14ac:dyDescent="0.25">
      <c r="A19" s="9" t="s">
        <v>27</v>
      </c>
      <c r="B19">
        <v>21</v>
      </c>
      <c r="D19">
        <v>23</v>
      </c>
      <c r="E19">
        <v>27</v>
      </c>
      <c r="H19">
        <v>26</v>
      </c>
      <c r="J19">
        <v>24</v>
      </c>
      <c r="K19">
        <v>23</v>
      </c>
      <c r="L19">
        <v>23</v>
      </c>
      <c r="N19" s="4"/>
      <c r="P19" s="4">
        <v>2281</v>
      </c>
      <c r="Q19" s="4">
        <v>80</v>
      </c>
      <c r="R19" s="4">
        <v>8</v>
      </c>
      <c r="T19" s="3">
        <f t="shared" si="0"/>
        <v>7</v>
      </c>
      <c r="U19" s="2">
        <f t="shared" si="1"/>
        <v>167</v>
      </c>
      <c r="W19" s="1">
        <f t="shared" si="2"/>
        <v>18</v>
      </c>
      <c r="X19" s="9" t="str">
        <f t="shared" si="3"/>
        <v>P Schocke</v>
      </c>
      <c r="Y19" s="1">
        <f t="shared" si="4"/>
        <v>87</v>
      </c>
      <c r="Z19" s="8">
        <f t="shared" si="5"/>
        <v>0.5178571428571429</v>
      </c>
      <c r="AA19" s="10">
        <f t="shared" si="6"/>
        <v>8</v>
      </c>
      <c r="AB19" s="1">
        <f t="shared" si="7"/>
        <v>2448</v>
      </c>
      <c r="AH19">
        <v>2</v>
      </c>
      <c r="AI19">
        <v>370</v>
      </c>
    </row>
    <row r="20" spans="1:35" x14ac:dyDescent="0.25">
      <c r="A20" s="9" t="s">
        <v>32</v>
      </c>
      <c r="B20">
        <v>21</v>
      </c>
      <c r="C20">
        <v>37</v>
      </c>
      <c r="D20">
        <v>23</v>
      </c>
      <c r="F20">
        <v>36</v>
      </c>
      <c r="H20">
        <v>52</v>
      </c>
      <c r="I20">
        <v>25</v>
      </c>
      <c r="J20">
        <v>24</v>
      </c>
      <c r="M20">
        <v>24</v>
      </c>
      <c r="N20" s="4" t="s">
        <v>56</v>
      </c>
      <c r="P20" s="4">
        <v>1701</v>
      </c>
      <c r="Q20" s="4">
        <v>59</v>
      </c>
      <c r="R20" s="4">
        <v>7</v>
      </c>
      <c r="T20" s="3">
        <f t="shared" si="0"/>
        <v>8</v>
      </c>
      <c r="U20" s="2">
        <f t="shared" si="1"/>
        <v>242</v>
      </c>
      <c r="W20" s="1">
        <f t="shared" si="2"/>
        <v>19</v>
      </c>
      <c r="X20" s="9" t="str">
        <f t="shared" si="3"/>
        <v>Casey</v>
      </c>
      <c r="Y20" s="1">
        <f t="shared" si="4"/>
        <v>67</v>
      </c>
      <c r="Z20" s="8">
        <f t="shared" si="5"/>
        <v>0.39880952380952384</v>
      </c>
      <c r="AA20" s="10">
        <f t="shared" si="6"/>
        <v>8</v>
      </c>
      <c r="AB20" s="1">
        <f t="shared" si="7"/>
        <v>1943</v>
      </c>
      <c r="AH20">
        <v>1</v>
      </c>
      <c r="AI20">
        <v>298</v>
      </c>
    </row>
    <row r="21" spans="1:35" x14ac:dyDescent="0.25">
      <c r="A21" s="9" t="s">
        <v>61</v>
      </c>
      <c r="B21">
        <v>21</v>
      </c>
      <c r="C21">
        <v>37</v>
      </c>
      <c r="E21">
        <v>27</v>
      </c>
      <c r="H21">
        <v>26</v>
      </c>
      <c r="I21">
        <v>25</v>
      </c>
      <c r="J21">
        <v>24</v>
      </c>
      <c r="K21">
        <v>23</v>
      </c>
      <c r="L21">
        <v>23</v>
      </c>
      <c r="M21">
        <v>24</v>
      </c>
      <c r="N21" s="4"/>
      <c r="P21" s="4">
        <v>582</v>
      </c>
      <c r="Q21" s="4">
        <v>21</v>
      </c>
      <c r="R21" s="4">
        <v>2</v>
      </c>
      <c r="T21" s="3">
        <f t="shared" si="0"/>
        <v>9</v>
      </c>
      <c r="U21" s="2">
        <f t="shared" si="1"/>
        <v>230</v>
      </c>
      <c r="W21" s="1">
        <f t="shared" si="2"/>
        <v>20</v>
      </c>
      <c r="X21" s="9" t="str">
        <f t="shared" si="3"/>
        <v>van Namen</v>
      </c>
      <c r="Y21" s="1">
        <f t="shared" si="4"/>
        <v>30</v>
      </c>
      <c r="Z21" s="8">
        <f t="shared" si="5"/>
        <v>0.17857142857142858</v>
      </c>
      <c r="AA21" s="10">
        <f t="shared" si="6"/>
        <v>2</v>
      </c>
      <c r="AB21" s="1">
        <f t="shared" si="7"/>
        <v>812</v>
      </c>
      <c r="AH21">
        <v>1</v>
      </c>
      <c r="AI21">
        <v>279</v>
      </c>
    </row>
    <row r="23" spans="1:35" x14ac:dyDescent="0.25">
      <c r="Y23" s="6">
        <v>168</v>
      </c>
      <c r="Z23" s="7" t="s">
        <v>40</v>
      </c>
      <c r="AA23" s="7"/>
    </row>
    <row r="24" spans="1:35" x14ac:dyDescent="0.25">
      <c r="T24" s="2"/>
      <c r="W24" s="1">
        <f>30/48</f>
        <v>0.625</v>
      </c>
    </row>
    <row r="25" spans="1:35" x14ac:dyDescent="0.25">
      <c r="T25" s="2"/>
      <c r="X25" s="3"/>
    </row>
  </sheetData>
  <sortState ref="A2:AI21">
    <sortCondition ref="W2:W2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2"/>
  <sheetViews>
    <sheetView tabSelected="1" topLeftCell="G1" zoomScale="85" zoomScaleNormal="85" workbookViewId="0">
      <selection activeCell="AE24" sqref="AE24"/>
    </sheetView>
  </sheetViews>
  <sheetFormatPr defaultRowHeight="15" x14ac:dyDescent="0.25"/>
  <cols>
    <col min="2" max="10" width="5.140625" bestFit="1" customWidth="1"/>
    <col min="11" max="34" width="6.140625" bestFit="1" customWidth="1"/>
    <col min="35" max="35" width="6.140625" customWidth="1"/>
    <col min="36" max="36" width="6.140625" bestFit="1" customWidth="1"/>
    <col min="37" max="37" width="3.140625" customWidth="1"/>
    <col min="38" max="38" width="8.140625" style="3" bestFit="1" customWidth="1"/>
    <col min="39" max="39" width="8.42578125" style="3" bestFit="1" customWidth="1"/>
    <col min="40" max="40" width="8.42578125" style="13" customWidth="1"/>
    <col min="41" max="41" width="1.5703125" customWidth="1"/>
    <col min="42" max="43" width="9.140625" style="3"/>
    <col min="44" max="44" width="8" style="2" customWidth="1"/>
    <col min="45" max="45" width="2" style="3" customWidth="1"/>
    <col min="46" max="46" width="6" style="1" bestFit="1" customWidth="1"/>
    <col min="47" max="47" width="10.140625" style="1" customWidth="1"/>
    <col min="48" max="48" width="7.140625" style="1" bestFit="1" customWidth="1"/>
    <col min="49" max="49" width="7.140625" style="1" customWidth="1"/>
    <col min="50" max="50" width="6.85546875" style="1" customWidth="1"/>
    <col min="51" max="51" width="11.28515625" style="1" customWidth="1"/>
    <col min="52" max="52" width="6.5703125" style="1" bestFit="1" customWidth="1"/>
    <col min="53" max="55" width="8.42578125" style="15" customWidth="1"/>
  </cols>
  <sheetData>
    <row r="1" spans="1:62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62</v>
      </c>
      <c r="O1" t="s">
        <v>63</v>
      </c>
      <c r="P1" t="s">
        <v>64</v>
      </c>
      <c r="Q1" t="s">
        <v>65</v>
      </c>
      <c r="R1" t="s">
        <v>66</v>
      </c>
      <c r="S1" t="s">
        <v>67</v>
      </c>
      <c r="T1" t="s">
        <v>68</v>
      </c>
      <c r="U1" t="s">
        <v>69</v>
      </c>
      <c r="V1" t="s">
        <v>70</v>
      </c>
      <c r="W1" t="s">
        <v>71</v>
      </c>
      <c r="X1" t="s">
        <v>72</v>
      </c>
      <c r="Y1" t="s">
        <v>73</v>
      </c>
      <c r="Z1" t="s">
        <v>74</v>
      </c>
      <c r="AA1" t="s">
        <v>75</v>
      </c>
      <c r="AB1" t="s">
        <v>76</v>
      </c>
      <c r="AC1" t="s">
        <v>77</v>
      </c>
      <c r="AD1" t="s">
        <v>78</v>
      </c>
      <c r="AE1" t="s">
        <v>79</v>
      </c>
      <c r="AF1" t="s">
        <v>80</v>
      </c>
      <c r="AG1" t="s">
        <v>81</v>
      </c>
      <c r="AH1" t="s">
        <v>82</v>
      </c>
      <c r="AI1" t="s">
        <v>83</v>
      </c>
      <c r="AJ1" t="s">
        <v>84</v>
      </c>
      <c r="AL1" s="3" t="s">
        <v>36</v>
      </c>
      <c r="AM1" s="3" t="s">
        <v>35</v>
      </c>
      <c r="AN1" s="13" t="s">
        <v>85</v>
      </c>
      <c r="AP1" s="3" t="s">
        <v>34</v>
      </c>
      <c r="AR1" s="2" t="s">
        <v>10</v>
      </c>
      <c r="AT1" s="1" t="s">
        <v>0</v>
      </c>
      <c r="AU1" s="1" t="s">
        <v>60</v>
      </c>
      <c r="AV1" s="1" t="s">
        <v>58</v>
      </c>
      <c r="AW1" s="1" t="s">
        <v>110</v>
      </c>
      <c r="AX1" s="1" t="s">
        <v>39</v>
      </c>
      <c r="AY1" s="1" t="s">
        <v>111</v>
      </c>
      <c r="AZ1" s="1" t="s">
        <v>59</v>
      </c>
      <c r="BA1" s="15" t="s">
        <v>112</v>
      </c>
      <c r="BB1" s="15" t="s">
        <v>113</v>
      </c>
      <c r="BC1" s="15" t="s">
        <v>85</v>
      </c>
    </row>
    <row r="2" spans="1:62" x14ac:dyDescent="0.25">
      <c r="A2" s="9" t="s">
        <v>41</v>
      </c>
      <c r="B2">
        <f>IF(B28=B$25,B$26,"")</f>
        <v>14</v>
      </c>
      <c r="C2">
        <f>IF(C28=C$25,C$26,"")</f>
        <v>17</v>
      </c>
      <c r="D2" t="str">
        <f>IF(D28=D$25,D$26,"")</f>
        <v/>
      </c>
      <c r="E2" t="str">
        <f>IF(E28=E$25,E$26,"")</f>
        <v/>
      </c>
      <c r="F2">
        <f>IF(F28=F$25,F$26,"")</f>
        <v>12</v>
      </c>
      <c r="G2">
        <f>IF(G28=G$25,G$26,"")</f>
        <v>11.5</v>
      </c>
      <c r="H2">
        <f>IF(H28=H$25,H$26,"")</f>
        <v>12</v>
      </c>
      <c r="I2" t="str">
        <f>IF(I28=I$25,I$26,"")</f>
        <v/>
      </c>
      <c r="J2">
        <f>IF(J28=J$25,J$26,"")</f>
        <v>14</v>
      </c>
      <c r="K2">
        <f>IF(K28=K$25,K$26,"")</f>
        <v>14.5</v>
      </c>
      <c r="L2">
        <f>IF(L28=L$25,L$26,"")</f>
        <v>16</v>
      </c>
      <c r="M2">
        <f>IF(M28=M$25,M$26,"")</f>
        <v>12</v>
      </c>
      <c r="N2">
        <f>IF(N28=N$25,N$26,"")</f>
        <v>15.5</v>
      </c>
      <c r="O2">
        <f>IF(O28=O$25,O$26,"")</f>
        <v>11</v>
      </c>
      <c r="P2" t="str">
        <f>IF(P28=P$25,P$26,"")</f>
        <v/>
      </c>
      <c r="Q2" t="str">
        <f>IF(Q28=Q$25,Q$26,"")</f>
        <v/>
      </c>
      <c r="R2">
        <f>IF(R28=R$25,R$26,"")</f>
        <v>13</v>
      </c>
      <c r="S2">
        <f>IF(S28=S$25,S$26,"")</f>
        <v>12</v>
      </c>
      <c r="T2">
        <f>IF(T28=T$25,T$26,"")</f>
        <v>13.5</v>
      </c>
      <c r="U2" t="str">
        <f>IF(U28=U$25,U$26,"")</f>
        <v/>
      </c>
      <c r="V2">
        <f>IF(V28=V$25,V$26,"")</f>
        <v>13</v>
      </c>
      <c r="W2" t="str">
        <f>IF(W28=W$25,W$26,"")</f>
        <v/>
      </c>
      <c r="X2">
        <f>IF(X28=X$25,X$26,"")</f>
        <v>13.5</v>
      </c>
      <c r="Y2">
        <f>IF(Y28=Y$25,Y$26,"")</f>
        <v>16</v>
      </c>
      <c r="Z2" t="str">
        <f>IF(Z28=Z$25,Z$26,"")</f>
        <v/>
      </c>
      <c r="AA2">
        <f>IF(AA28=AA$25,AA$26,"")</f>
        <v>14</v>
      </c>
      <c r="AB2">
        <f>IF(AB28=AB$25,AB$26,"")</f>
        <v>15.5</v>
      </c>
      <c r="AC2">
        <f>IF(AC28=AC$25,AC$26,"")</f>
        <v>13.5</v>
      </c>
      <c r="AD2">
        <f>IF(AD28=AD$25,AD$26,"")</f>
        <v>15.5</v>
      </c>
      <c r="AE2">
        <f>IF(AE28=AE$25,AE$26,"")</f>
        <v>15.5</v>
      </c>
      <c r="AF2">
        <f>IF(AF28=AF$25,AF$26,"")</f>
        <v>29</v>
      </c>
      <c r="AG2">
        <f>IF(AG28=AG$25,AG$26,"")</f>
        <v>26</v>
      </c>
      <c r="AH2">
        <f>IF(AH28=AH$25,AH$26,"")</f>
        <v>25</v>
      </c>
      <c r="AI2" t="str">
        <f>IF(AI28=AI$25,AI$26,"")</f>
        <v/>
      </c>
      <c r="AJ2" t="str">
        <f>IF(AJ28=AJ$25,AJ$26,"")</f>
        <v/>
      </c>
      <c r="AL2" s="4">
        <v>3230</v>
      </c>
      <c r="AM2" s="4">
        <v>114</v>
      </c>
      <c r="AN2" s="13">
        <f>AL2+SUM(B52:AJ52)</f>
        <v>3614.5</v>
      </c>
      <c r="AP2" s="3">
        <f>COUNT(B2:AJ2)</f>
        <v>25</v>
      </c>
      <c r="AQ2" s="3">
        <f>COUNTIF($B$25:$AJ$25,1)+COUNTIF($B$25:$AJ$25,2)-AP2</f>
        <v>10</v>
      </c>
      <c r="AR2" s="2">
        <f>SUM(B2:AJ2)</f>
        <v>384.5</v>
      </c>
      <c r="AT2" s="1">
        <f>RANK(AZ2,$AZ$2:$AZ$21,)</f>
        <v>2</v>
      </c>
      <c r="AU2" s="9" t="str">
        <f>A2</f>
        <v>G Schocke</v>
      </c>
      <c r="AV2" s="1">
        <f>AP2+AM2</f>
        <v>139</v>
      </c>
      <c r="AW2" s="1">
        <f>$AV$23-AV2</f>
        <v>64</v>
      </c>
      <c r="AX2" s="8">
        <f>AV2/$AV$23</f>
        <v>0.68472906403940892</v>
      </c>
      <c r="AY2" s="8" t="str">
        <f>CONCATENATE(AP2," ","-"," ",AQ2," ","(",AR2,")")</f>
        <v>25 - 10 (384.5)</v>
      </c>
      <c r="AZ2" s="17">
        <f>AR2+AL2</f>
        <v>3614.5</v>
      </c>
      <c r="BA2" s="16" t="s">
        <v>114</v>
      </c>
      <c r="BB2" s="16" t="s">
        <v>114</v>
      </c>
      <c r="BC2" s="15">
        <f>AN2</f>
        <v>3614.5</v>
      </c>
      <c r="BI2">
        <v>1</v>
      </c>
      <c r="BJ2">
        <v>482</v>
      </c>
    </row>
    <row r="3" spans="1:62" x14ac:dyDescent="0.25">
      <c r="A3" s="9" t="s">
        <v>1</v>
      </c>
      <c r="B3">
        <f>IF(B29=B$25,B$26,"")</f>
        <v>14</v>
      </c>
      <c r="C3">
        <f>IF(C29=C$25,C$26,"")</f>
        <v>17</v>
      </c>
      <c r="D3" t="str">
        <f>IF(D29=D$25,D$26,"")</f>
        <v/>
      </c>
      <c r="E3" t="str">
        <f>IF(E29=E$25,E$26,"")</f>
        <v/>
      </c>
      <c r="F3">
        <f>IF(F29=F$25,F$26,"")</f>
        <v>12</v>
      </c>
      <c r="G3">
        <f>IF(G29=G$25,G$26,"")</f>
        <v>11.5</v>
      </c>
      <c r="H3">
        <f>IF(H29=H$25,H$26,"")</f>
        <v>12</v>
      </c>
      <c r="I3">
        <f>IF(I29=I$25,I$26,"")</f>
        <v>14.5</v>
      </c>
      <c r="J3" t="str">
        <f>IF(J29=J$25,J$26,"")</f>
        <v/>
      </c>
      <c r="K3" t="str">
        <f>IF(K29=K$25,K$26,"")</f>
        <v/>
      </c>
      <c r="L3">
        <f>IF(L29=L$25,L$26,"")</f>
        <v>16</v>
      </c>
      <c r="M3">
        <f>IF(M29=M$25,M$26,"")</f>
        <v>12</v>
      </c>
      <c r="N3">
        <f>IF(N29=N$25,N$26,"")</f>
        <v>15.5</v>
      </c>
      <c r="O3">
        <f>IF(O29=O$25,O$26,"")</f>
        <v>11</v>
      </c>
      <c r="P3">
        <f>IF(P29=P$25,P$26,"")</f>
        <v>13.5</v>
      </c>
      <c r="Q3">
        <f>IF(Q29=Q$25,Q$26,"")</f>
        <v>15.5</v>
      </c>
      <c r="R3">
        <f>IF(R29=R$25,R$26,"")</f>
        <v>13</v>
      </c>
      <c r="S3">
        <f>IF(S29=S$25,S$26,"")</f>
        <v>12</v>
      </c>
      <c r="T3">
        <f>IF(T29=T$25,T$26,"")</f>
        <v>13.5</v>
      </c>
      <c r="U3" t="str">
        <f>IF(U29=U$25,U$26,"")</f>
        <v/>
      </c>
      <c r="V3">
        <f>IF(V29=V$25,V$26,"")</f>
        <v>13</v>
      </c>
      <c r="W3" t="str">
        <f>IF(W29=W$25,W$26,"")</f>
        <v/>
      </c>
      <c r="X3">
        <f>IF(X29=X$25,X$26,"")</f>
        <v>13.5</v>
      </c>
      <c r="Y3">
        <f>IF(Y29=Y$25,Y$26,"")</f>
        <v>16</v>
      </c>
      <c r="Z3" t="str">
        <f>IF(Z29=Z$25,Z$26,"")</f>
        <v/>
      </c>
      <c r="AA3">
        <f>IF(AA29=AA$25,AA$26,"")</f>
        <v>14</v>
      </c>
      <c r="AB3" t="str">
        <f>IF(AB29=AB$25,AB$26,"")</f>
        <v/>
      </c>
      <c r="AC3">
        <f>IF(AC29=AC$25,AC$26,"")</f>
        <v>13.5</v>
      </c>
      <c r="AD3">
        <f>IF(AD29=AD$25,AD$26,"")</f>
        <v>15.5</v>
      </c>
      <c r="AE3">
        <f>IF(AE29=AE$25,AE$26,"")</f>
        <v>15.5</v>
      </c>
      <c r="AF3">
        <f>IF(AF29=AF$25,AF$26,"")</f>
        <v>29</v>
      </c>
      <c r="AG3">
        <f>IF(AG29=AG$25,AG$26,"")</f>
        <v>26</v>
      </c>
      <c r="AH3">
        <f>IF(AH29=AH$25,AH$26,"")</f>
        <v>25</v>
      </c>
      <c r="AI3" t="str">
        <f>IF(AI29=AI$25,AI$26,"")</f>
        <v/>
      </c>
      <c r="AJ3">
        <f>IF(AJ29=AJ$25,AJ$26,"")</f>
        <v>66</v>
      </c>
      <c r="AL3" s="4">
        <v>3183</v>
      </c>
      <c r="AM3" s="4">
        <v>114</v>
      </c>
      <c r="AN3" s="13">
        <f>AL3+SUM(B53:AJ53)</f>
        <v>3633</v>
      </c>
      <c r="AP3" s="3">
        <f>COUNT(B3:AJ3)</f>
        <v>26</v>
      </c>
      <c r="AQ3" s="3">
        <f>COUNTIF($B$25:$AJ$25,1)+COUNTIF($B$25:$AJ$25,2)-AP3</f>
        <v>9</v>
      </c>
      <c r="AR3" s="2">
        <f>SUM(B3:AJ3)</f>
        <v>450</v>
      </c>
      <c r="AT3" s="1">
        <f>RANK(AZ3,$AZ$2:$AZ$21,)</f>
        <v>1</v>
      </c>
      <c r="AU3" s="9" t="str">
        <f>A3</f>
        <v>Heywood</v>
      </c>
      <c r="AV3" s="1">
        <f>AP3+AM3</f>
        <v>140</v>
      </c>
      <c r="AW3" s="1">
        <f>$AV$23-AV3</f>
        <v>63</v>
      </c>
      <c r="AX3" s="8">
        <f>AV3/$AV$23</f>
        <v>0.68965517241379315</v>
      </c>
      <c r="AY3" s="8" t="str">
        <f>CONCATENATE(AP3," ","-"," ",AQ3," ","(",AR3,")")</f>
        <v>26 - 9 (450)</v>
      </c>
      <c r="AZ3" s="17">
        <f>AR3+AL3</f>
        <v>3633</v>
      </c>
      <c r="BA3" s="15">
        <f>$AZ$2-AZ3</f>
        <v>-18.5</v>
      </c>
      <c r="BB3" s="15">
        <f>SUM(B74:AJ74)</f>
        <v>0</v>
      </c>
      <c r="BC3" s="15">
        <f>AN3</f>
        <v>3633</v>
      </c>
      <c r="BI3">
        <v>2</v>
      </c>
      <c r="BJ3">
        <v>442</v>
      </c>
    </row>
    <row r="4" spans="1:62" x14ac:dyDescent="0.25">
      <c r="A4" s="9" t="s">
        <v>31</v>
      </c>
      <c r="B4">
        <f>IF(B30=B$25,B$26,"")</f>
        <v>14</v>
      </c>
      <c r="C4">
        <f>IF(C30=C$25,C$26,"")</f>
        <v>17</v>
      </c>
      <c r="D4" t="str">
        <f>IF(D30=D$25,D$26,"")</f>
        <v/>
      </c>
      <c r="E4" t="str">
        <f>IF(E30=E$25,E$26,"")</f>
        <v/>
      </c>
      <c r="F4">
        <f>IF(F30=F$25,F$26,"")</f>
        <v>12</v>
      </c>
      <c r="G4">
        <f>IF(G30=G$25,G$26,"")</f>
        <v>11.5</v>
      </c>
      <c r="H4">
        <f>IF(H30=H$25,H$26,"")</f>
        <v>12</v>
      </c>
      <c r="I4">
        <f>IF(I30=I$25,I$26,"")</f>
        <v>14.5</v>
      </c>
      <c r="J4" t="str">
        <f>IF(J30=J$25,J$26,"")</f>
        <v/>
      </c>
      <c r="K4" t="str">
        <f>IF(K30=K$25,K$26,"")</f>
        <v/>
      </c>
      <c r="L4">
        <f>IF(L30=L$25,L$26,"")</f>
        <v>16</v>
      </c>
      <c r="M4">
        <f>IF(M30=M$25,M$26,"")</f>
        <v>12</v>
      </c>
      <c r="N4">
        <f>IF(N30=N$25,N$26,"")</f>
        <v>15.5</v>
      </c>
      <c r="O4">
        <f>IF(O30=O$25,O$26,"")</f>
        <v>11</v>
      </c>
      <c r="P4">
        <f>IF(P30=P$25,P$26,"")</f>
        <v>13.5</v>
      </c>
      <c r="Q4">
        <f>IF(Q30=Q$25,Q$26,"")</f>
        <v>15.5</v>
      </c>
      <c r="R4">
        <f>IF(R30=R$25,R$26,"")</f>
        <v>13</v>
      </c>
      <c r="S4">
        <f>IF(S30=S$25,S$26,"")</f>
        <v>12</v>
      </c>
      <c r="T4">
        <f>IF(T30=T$25,T$26,"")</f>
        <v>13.5</v>
      </c>
      <c r="U4" t="str">
        <f>IF(U30=U$25,U$26,"")</f>
        <v/>
      </c>
      <c r="V4">
        <f>IF(V30=V$25,V$26,"")</f>
        <v>13</v>
      </c>
      <c r="W4">
        <f>IF(W30=W$25,W$26,"")</f>
        <v>16</v>
      </c>
      <c r="X4" t="str">
        <f>IF(X30=X$25,X$26,"")</f>
        <v/>
      </c>
      <c r="Y4">
        <f>IF(Y30=Y$25,Y$26,"")</f>
        <v>16</v>
      </c>
      <c r="Z4">
        <f>IF(Z30=Z$25,Z$26,"")</f>
        <v>15.5</v>
      </c>
      <c r="AA4" t="str">
        <f>IF(AA30=AA$25,AA$26,"")</f>
        <v/>
      </c>
      <c r="AB4" t="str">
        <f>IF(AB30=AB$25,AB$26,"")</f>
        <v/>
      </c>
      <c r="AC4">
        <f>IF(AC30=AC$25,AC$26,"")</f>
        <v>13.5</v>
      </c>
      <c r="AD4" t="str">
        <f>IF(AD30=AD$25,AD$26,"")</f>
        <v/>
      </c>
      <c r="AE4">
        <f>IF(AE30=AE$25,AE$26,"")</f>
        <v>15.5</v>
      </c>
      <c r="AF4" t="str">
        <f>IF(AF30=AF$25,AF$26,"")</f>
        <v/>
      </c>
      <c r="AG4">
        <f>IF(AG30=AG$25,AG$26,"")</f>
        <v>26</v>
      </c>
      <c r="AH4">
        <f>IF(AH30=AH$25,AH$26,"")</f>
        <v>25</v>
      </c>
      <c r="AI4" t="str">
        <f>IF(AI30=AI$25,AI$26,"")</f>
        <v/>
      </c>
      <c r="AJ4">
        <f>IF(AJ30=AJ$25,AJ$26,"")</f>
        <v>66</v>
      </c>
      <c r="AL4" s="4">
        <v>3178</v>
      </c>
      <c r="AM4" s="4">
        <v>114</v>
      </c>
      <c r="AN4" s="13">
        <f>AL4+SUM(B54:AJ54)</f>
        <v>3587.5</v>
      </c>
      <c r="AP4" s="3">
        <f>COUNT(B4:AJ4)</f>
        <v>24</v>
      </c>
      <c r="AQ4" s="3">
        <f>COUNTIF($B$25:$AJ$25,1)+COUNTIF($B$25:$AJ$25,2)-AP4</f>
        <v>11</v>
      </c>
      <c r="AR4" s="2">
        <f>SUM(B4:AJ4)</f>
        <v>409.5</v>
      </c>
      <c r="AT4" s="1">
        <f>RANK(AZ4,$AZ$2:$AZ$21,)</f>
        <v>3</v>
      </c>
      <c r="AU4" s="9" t="str">
        <f>A4</f>
        <v>Simmington</v>
      </c>
      <c r="AV4" s="1">
        <f>AP4+AM4</f>
        <v>138</v>
      </c>
      <c r="AW4" s="1">
        <f>$AV$23-AV4</f>
        <v>65</v>
      </c>
      <c r="AX4" s="8">
        <f>AV4/$AV$23</f>
        <v>0.67980295566502458</v>
      </c>
      <c r="AY4" s="8" t="str">
        <f>CONCATENATE(AP4," ","-"," ",AQ4," ","(",AR4,")")</f>
        <v>24 - 11 (409.5)</v>
      </c>
      <c r="AZ4" s="17">
        <f>AR4+AL4</f>
        <v>3587.5</v>
      </c>
      <c r="BA4" s="15">
        <f>$AZ$2-AZ4</f>
        <v>27</v>
      </c>
      <c r="BB4" s="15">
        <f>SUM(B75:AJ75)</f>
        <v>0</v>
      </c>
      <c r="BC4" s="15">
        <f>AN4</f>
        <v>3587.5</v>
      </c>
      <c r="BI4">
        <v>2</v>
      </c>
      <c r="BJ4">
        <v>441</v>
      </c>
    </row>
    <row r="5" spans="1:62" x14ac:dyDescent="0.25">
      <c r="A5" s="9" t="s">
        <v>3</v>
      </c>
      <c r="B5" t="str">
        <f>IF(B31=B$25,B$26,"")</f>
        <v/>
      </c>
      <c r="C5" t="str">
        <f>IF(C31=C$25,C$26,"")</f>
        <v/>
      </c>
      <c r="D5">
        <f>IF(D31=D$25,D$26,"")</f>
        <v>18</v>
      </c>
      <c r="E5" t="str">
        <f>IF(E31=E$25,E$26,"")</f>
        <v/>
      </c>
      <c r="F5">
        <f>IF(F31=F$25,F$26,"")</f>
        <v>12</v>
      </c>
      <c r="G5">
        <f>IF(G31=G$25,G$26,"")</f>
        <v>11.5</v>
      </c>
      <c r="H5">
        <f>IF(H31=H$25,H$26,"")</f>
        <v>12</v>
      </c>
      <c r="I5">
        <f>IF(I31=I$25,I$26,"")</f>
        <v>14.5</v>
      </c>
      <c r="J5" t="str">
        <f>IF(J31=J$25,J$26,"")</f>
        <v/>
      </c>
      <c r="K5">
        <f>IF(K31=K$25,K$26,"")</f>
        <v>14.5</v>
      </c>
      <c r="L5" t="str">
        <f>IF(L31=L$25,L$26,"")</f>
        <v/>
      </c>
      <c r="M5" t="str">
        <f>IF(M31=M$25,M$26,"")</f>
        <v/>
      </c>
      <c r="N5">
        <f>IF(N31=N$25,N$26,"")</f>
        <v>15.5</v>
      </c>
      <c r="O5">
        <f>IF(O31=O$25,O$26,"")</f>
        <v>11</v>
      </c>
      <c r="P5" t="str">
        <f>IF(P31=P$25,P$26,"")</f>
        <v/>
      </c>
      <c r="Q5">
        <f>IF(Q31=Q$25,Q$26,"")</f>
        <v>15.5</v>
      </c>
      <c r="R5" t="str">
        <f>IF(R31=R$25,R$26,"")</f>
        <v/>
      </c>
      <c r="S5">
        <f>IF(S31=S$25,S$26,"")</f>
        <v>12</v>
      </c>
      <c r="T5">
        <f>IF(T31=T$25,T$26,"")</f>
        <v>13.5</v>
      </c>
      <c r="U5" t="str">
        <f>IF(U31=U$25,U$26,"")</f>
        <v/>
      </c>
      <c r="V5">
        <f>IF(V31=V$25,V$26,"")</f>
        <v>13</v>
      </c>
      <c r="W5" t="str">
        <f>IF(W31=W$25,W$26,"")</f>
        <v/>
      </c>
      <c r="X5">
        <f>IF(X31=X$25,X$26,"")</f>
        <v>13.5</v>
      </c>
      <c r="Y5">
        <f>IF(Y31=Y$25,Y$26,"")</f>
        <v>16</v>
      </c>
      <c r="Z5">
        <f>IF(Z31=Z$25,Z$26,"")</f>
        <v>15.5</v>
      </c>
      <c r="AA5">
        <f>IF(AA31=AA$25,AA$26,"")</f>
        <v>14</v>
      </c>
      <c r="AB5">
        <f>IF(AB31=AB$25,AB$26,"")</f>
        <v>15.5</v>
      </c>
      <c r="AC5" t="str">
        <f>IF(AC31=AC$25,AC$26,"")</f>
        <v/>
      </c>
      <c r="AD5">
        <f>IF(AD31=AD$25,AD$26,"")</f>
        <v>15.5</v>
      </c>
      <c r="AE5" t="str">
        <f>IF(AE31=AE$25,AE$26,"")</f>
        <v/>
      </c>
      <c r="AF5">
        <f>IF(AF31=AF$25,AF$26,"")</f>
        <v>29</v>
      </c>
      <c r="AG5">
        <f>IF(AG31=AG$25,AG$26,"")</f>
        <v>26</v>
      </c>
      <c r="AH5">
        <f>IF(AH31=AH$25,AH$26,"")</f>
        <v>25</v>
      </c>
      <c r="AI5" t="str">
        <f>IF(AI31=AI$25,AI$26,"")</f>
        <v/>
      </c>
      <c r="AJ5" t="str">
        <f>IF(AJ31=AJ$25,AJ$26,"")</f>
        <v/>
      </c>
      <c r="AL5" s="4">
        <v>3143</v>
      </c>
      <c r="AM5" s="4">
        <v>110</v>
      </c>
      <c r="AN5" s="13">
        <f>AL5+SUM(B55:AJ55)</f>
        <v>3476</v>
      </c>
      <c r="AP5" s="3">
        <f>COUNT(B5:AJ5)</f>
        <v>21</v>
      </c>
      <c r="AQ5" s="3">
        <f>COUNTIF($B$25:$AJ$25,1)+COUNTIF($B$25:$AJ$25,2)-AP5</f>
        <v>14</v>
      </c>
      <c r="AR5" s="2">
        <f>SUM(B5:AJ5)</f>
        <v>333</v>
      </c>
      <c r="AT5" s="1">
        <f>RANK(AZ5,$AZ$2:$AZ$21,)</f>
        <v>6</v>
      </c>
      <c r="AU5" s="9" t="str">
        <f>A5</f>
        <v>Nihls</v>
      </c>
      <c r="AV5" s="1">
        <f>AP5+AM5</f>
        <v>131</v>
      </c>
      <c r="AW5" s="1">
        <f>$AV$23-AV5</f>
        <v>72</v>
      </c>
      <c r="AX5" s="8">
        <f>AV5/$AV$23</f>
        <v>0.64532019704433496</v>
      </c>
      <c r="AY5" s="8" t="str">
        <f>CONCATENATE(AP5," ","-"," ",AQ5," ","(",AR5,")")</f>
        <v>21 - 14 (333)</v>
      </c>
      <c r="AZ5" s="17">
        <f>AR5+AL5</f>
        <v>3476</v>
      </c>
      <c r="BA5" s="15">
        <f>$AZ$2-AZ5</f>
        <v>138.5</v>
      </c>
      <c r="BB5" s="15">
        <f>SUM(B76:AJ76)</f>
        <v>0</v>
      </c>
      <c r="BC5" s="15">
        <f>AN5</f>
        <v>3476</v>
      </c>
      <c r="BI5">
        <v>2</v>
      </c>
      <c r="BJ5">
        <v>459</v>
      </c>
    </row>
    <row r="6" spans="1:62" x14ac:dyDescent="0.25">
      <c r="A6" s="9" t="s">
        <v>30</v>
      </c>
      <c r="B6">
        <f>IF(B32=B$25,B$26,"")</f>
        <v>14</v>
      </c>
      <c r="C6" t="str">
        <f>IF(C32=C$25,C$26,"")</f>
        <v/>
      </c>
      <c r="D6" t="str">
        <f>IF(D32=D$25,D$26,"")</f>
        <v/>
      </c>
      <c r="E6" t="str">
        <f>IF(E32=E$25,E$26,"")</f>
        <v/>
      </c>
      <c r="F6">
        <f>IF(F32=F$25,F$26,"")</f>
        <v>12</v>
      </c>
      <c r="G6">
        <f>IF(G32=G$25,G$26,"")</f>
        <v>11.5</v>
      </c>
      <c r="H6">
        <f>IF(H32=H$25,H$26,"")</f>
        <v>12</v>
      </c>
      <c r="I6">
        <f>IF(I32=I$25,I$26,"")</f>
        <v>14.5</v>
      </c>
      <c r="J6">
        <f>IF(J32=J$25,J$26,"")</f>
        <v>14</v>
      </c>
      <c r="K6" t="str">
        <f>IF(K32=K$25,K$26,"")</f>
        <v/>
      </c>
      <c r="L6">
        <f>IF(L32=L$25,L$26,"")</f>
        <v>16</v>
      </c>
      <c r="M6">
        <f>IF(M32=M$25,M$26,"")</f>
        <v>12</v>
      </c>
      <c r="N6">
        <f>IF(N32=N$25,N$26,"")</f>
        <v>15.5</v>
      </c>
      <c r="O6">
        <f>IF(O32=O$25,O$26,"")</f>
        <v>11</v>
      </c>
      <c r="P6">
        <f>IF(P32=P$25,P$26,"")</f>
        <v>13.5</v>
      </c>
      <c r="Q6">
        <f>IF(Q32=Q$25,Q$26,"")</f>
        <v>15.5</v>
      </c>
      <c r="R6">
        <f>IF(R32=R$25,R$26,"")</f>
        <v>13</v>
      </c>
      <c r="S6">
        <f>IF(S32=S$25,S$26,"")</f>
        <v>12</v>
      </c>
      <c r="T6">
        <f>IF(T32=T$25,T$26,"")</f>
        <v>13.5</v>
      </c>
      <c r="U6" t="str">
        <f>IF(U32=U$25,U$26,"")</f>
        <v/>
      </c>
      <c r="V6">
        <f>IF(V32=V$25,V$26,"")</f>
        <v>13</v>
      </c>
      <c r="W6">
        <f>IF(W32=W$25,W$26,"")</f>
        <v>16</v>
      </c>
      <c r="X6">
        <f>IF(X32=X$25,X$26,"")</f>
        <v>13.5</v>
      </c>
      <c r="Y6">
        <f>IF(Y32=Y$25,Y$26,"")</f>
        <v>16</v>
      </c>
      <c r="Z6">
        <f>IF(Z32=Z$25,Z$26,"")</f>
        <v>15.5</v>
      </c>
      <c r="AA6">
        <f>IF(AA32=AA$25,AA$26,"")</f>
        <v>14</v>
      </c>
      <c r="AB6">
        <f>IF(AB32=AB$25,AB$26,"")</f>
        <v>15.5</v>
      </c>
      <c r="AC6">
        <f>IF(AC32=AC$25,AC$26,"")</f>
        <v>13.5</v>
      </c>
      <c r="AD6" t="str">
        <f>IF(AD32=AD$25,AD$26,"")</f>
        <v/>
      </c>
      <c r="AE6" t="str">
        <f>IF(AE32=AE$25,AE$26,"")</f>
        <v/>
      </c>
      <c r="AF6" t="str">
        <f>IF(AF32=AF$25,AF$26,"")</f>
        <v/>
      </c>
      <c r="AG6">
        <f>IF(AG32=AG$25,AG$26,"")</f>
        <v>26</v>
      </c>
      <c r="AH6" t="str">
        <f>IF(AH32=AH$25,AH$26,"")</f>
        <v/>
      </c>
      <c r="AI6" t="str">
        <f>IF(AI32=AI$25,AI$26,"")</f>
        <v/>
      </c>
      <c r="AJ6">
        <f>IF(AJ32=AJ$25,AJ$26,"")</f>
        <v>66</v>
      </c>
      <c r="AL6" s="4">
        <v>3142</v>
      </c>
      <c r="AM6" s="4">
        <v>111</v>
      </c>
      <c r="AN6" s="13">
        <f>AL6+SUM(B56:AJ56)</f>
        <v>3551</v>
      </c>
      <c r="AP6" s="3">
        <f>COUNT(B6:AJ6)</f>
        <v>25</v>
      </c>
      <c r="AQ6" s="3">
        <f>COUNTIF($B$25:$AJ$25,1)+COUNTIF($B$25:$AJ$25,2)-AP6</f>
        <v>10</v>
      </c>
      <c r="AR6" s="2">
        <f>SUM(B6:AJ6)</f>
        <v>409</v>
      </c>
      <c r="AT6" s="1">
        <f>RANK(AZ6,$AZ$2:$AZ$21,)</f>
        <v>4</v>
      </c>
      <c r="AU6" s="9" t="str">
        <f>A6</f>
        <v>Fred</v>
      </c>
      <c r="AV6" s="1">
        <f>AP6+AM6</f>
        <v>136</v>
      </c>
      <c r="AW6" s="1">
        <f>$AV$23-AV6</f>
        <v>67</v>
      </c>
      <c r="AX6" s="8">
        <f>AV6/$AV$23</f>
        <v>0.66995073891625612</v>
      </c>
      <c r="AY6" s="8" t="str">
        <f>CONCATENATE(AP6," ","-"," ",AQ6," ","(",AR6,")")</f>
        <v>25 - 10 (409)</v>
      </c>
      <c r="AZ6" s="17">
        <f>AR6+AL6</f>
        <v>3551</v>
      </c>
      <c r="BA6" s="15">
        <f>$AZ$2-AZ6</f>
        <v>63.5</v>
      </c>
      <c r="BB6" s="15">
        <f>SUM(B77:AJ77)</f>
        <v>0</v>
      </c>
      <c r="BC6" s="15">
        <f>AN6</f>
        <v>3551</v>
      </c>
      <c r="BI6">
        <v>2</v>
      </c>
      <c r="BJ6">
        <v>418</v>
      </c>
    </row>
    <row r="7" spans="1:62" x14ac:dyDescent="0.25">
      <c r="A7" s="9" t="s">
        <v>28</v>
      </c>
      <c r="B7">
        <f>IF(B33=B$25,B$26,"")</f>
        <v>14</v>
      </c>
      <c r="C7" t="str">
        <f>IF(C33=C$25,C$26,"")</f>
        <v/>
      </c>
      <c r="D7" t="str">
        <f>IF(D33=D$25,D$26,"")</f>
        <v/>
      </c>
      <c r="E7" t="str">
        <f>IF(E33=E$25,E$26,"")</f>
        <v/>
      </c>
      <c r="F7">
        <f>IF(F33=F$25,F$26,"")</f>
        <v>12</v>
      </c>
      <c r="G7">
        <f>IF(G33=G$25,G$26,"")</f>
        <v>11.5</v>
      </c>
      <c r="H7">
        <f>IF(H33=H$25,H$26,"")</f>
        <v>12</v>
      </c>
      <c r="I7">
        <f>IF(I33=I$25,I$26,"")</f>
        <v>14.5</v>
      </c>
      <c r="J7">
        <f>IF(J33=J$25,J$26,"")</f>
        <v>14</v>
      </c>
      <c r="K7">
        <f>IF(K33=K$25,K$26,"")</f>
        <v>14.5</v>
      </c>
      <c r="L7">
        <f>IF(L33=L$25,L$26,"")</f>
        <v>16</v>
      </c>
      <c r="M7">
        <f>IF(M33=M$25,M$26,"")</f>
        <v>12</v>
      </c>
      <c r="N7">
        <f>IF(N33=N$25,N$26,"")</f>
        <v>15.5</v>
      </c>
      <c r="O7">
        <f>IF(O33=O$25,O$26,"")</f>
        <v>11</v>
      </c>
      <c r="P7">
        <f>IF(P33=P$25,P$26,"")</f>
        <v>13.5</v>
      </c>
      <c r="Q7">
        <f>IF(Q33=Q$25,Q$26,"")</f>
        <v>15.5</v>
      </c>
      <c r="R7">
        <f>IF(R33=R$25,R$26,"")</f>
        <v>13</v>
      </c>
      <c r="S7">
        <f>IF(S33=S$25,S$26,"")</f>
        <v>12</v>
      </c>
      <c r="T7">
        <f>IF(T33=T$25,T$26,"")</f>
        <v>13.5</v>
      </c>
      <c r="U7">
        <f>IF(U33=U$25,U$26,"")</f>
        <v>19</v>
      </c>
      <c r="V7">
        <f>IF(V33=V$25,V$26,"")</f>
        <v>13</v>
      </c>
      <c r="W7">
        <f>IF(W33=W$25,W$26,"")</f>
        <v>16</v>
      </c>
      <c r="X7">
        <f>IF(X33=X$25,X$26,"")</f>
        <v>13.5</v>
      </c>
      <c r="Y7" t="str">
        <f>IF(Y33=Y$25,Y$26,"")</f>
        <v/>
      </c>
      <c r="Z7" t="str">
        <f>IF(Z33=Z$25,Z$26,"")</f>
        <v/>
      </c>
      <c r="AA7">
        <f>IF(AA33=AA$25,AA$26,"")</f>
        <v>14</v>
      </c>
      <c r="AB7" t="str">
        <f>IF(AB33=AB$25,AB$26,"")</f>
        <v/>
      </c>
      <c r="AC7">
        <f>IF(AC33=AC$25,AC$26,"")</f>
        <v>13.5</v>
      </c>
      <c r="AD7" t="str">
        <f>IF(AD33=AD$25,AD$26,"")</f>
        <v/>
      </c>
      <c r="AE7" t="str">
        <f>IF(AE33=AE$25,AE$26,"")</f>
        <v/>
      </c>
      <c r="AF7">
        <f>IF(AF33=AF$25,AF$26,"")</f>
        <v>29</v>
      </c>
      <c r="AG7">
        <f>IF(AG33=AG$25,AG$26,"")</f>
        <v>26</v>
      </c>
      <c r="AH7">
        <f>IF(AH33=AH$25,AH$26,"")</f>
        <v>25</v>
      </c>
      <c r="AI7" t="str">
        <f>IF(AI33=AI$25,AI$26,"")</f>
        <v/>
      </c>
      <c r="AJ7">
        <f>IF(AJ33=AJ$25,AJ$26,"")</f>
        <v>66</v>
      </c>
      <c r="AL7" s="4">
        <v>3096</v>
      </c>
      <c r="AM7" s="4">
        <v>109</v>
      </c>
      <c r="AN7" s="13">
        <f>AL7+SUM(B57:AJ57)</f>
        <v>3545.5</v>
      </c>
      <c r="AP7" s="3">
        <f>COUNT(B7:AJ7)</f>
        <v>26</v>
      </c>
      <c r="AQ7" s="3">
        <f>COUNTIF($B$25:$AJ$25,1)+COUNTIF($B$25:$AJ$25,2)-AP7</f>
        <v>9</v>
      </c>
      <c r="AR7" s="2">
        <f>SUM(B7:AJ7)</f>
        <v>449.5</v>
      </c>
      <c r="AT7" s="1">
        <f>RANK(AZ7,$AZ$2:$AZ$21,)</f>
        <v>5</v>
      </c>
      <c r="AU7" s="9" t="str">
        <f>A7</f>
        <v>Bouza</v>
      </c>
      <c r="AV7" s="1">
        <f>AP7+AM7</f>
        <v>135</v>
      </c>
      <c r="AW7" s="1">
        <f>$AV$23-AV7</f>
        <v>68</v>
      </c>
      <c r="AX7" s="8">
        <f>AV7/$AV$23</f>
        <v>0.66502463054187189</v>
      </c>
      <c r="AY7" s="8" t="str">
        <f>CONCATENATE(AP7," ","-"," ",AQ7," ","(",AR7,")")</f>
        <v>26 - 9 (449.5)</v>
      </c>
      <c r="AZ7" s="17">
        <f>AR7+AL7</f>
        <v>3545.5</v>
      </c>
      <c r="BA7" s="15">
        <f>$AZ$2-AZ7</f>
        <v>69</v>
      </c>
      <c r="BB7" s="15">
        <f>SUM(B78:AJ78)</f>
        <v>0</v>
      </c>
      <c r="BC7" s="15">
        <f>AN7</f>
        <v>3545.5</v>
      </c>
      <c r="BI7">
        <v>2</v>
      </c>
      <c r="BJ7">
        <v>477</v>
      </c>
    </row>
    <row r="8" spans="1:62" x14ac:dyDescent="0.25">
      <c r="A8" s="9" t="s">
        <v>26</v>
      </c>
      <c r="B8" t="str">
        <f>IF(B34=B$25,B$26,"")</f>
        <v/>
      </c>
      <c r="C8" t="str">
        <f>IF(C34=C$25,C$26,"")</f>
        <v/>
      </c>
      <c r="D8" t="str">
        <f>IF(D34=D$25,D$26,"")</f>
        <v/>
      </c>
      <c r="E8" t="str">
        <f>IF(E34=E$25,E$26,"")</f>
        <v/>
      </c>
      <c r="F8">
        <f>IF(F34=F$25,F$26,"")</f>
        <v>12</v>
      </c>
      <c r="G8">
        <f>IF(G34=G$25,G$26,"")</f>
        <v>11.5</v>
      </c>
      <c r="H8">
        <f>IF(H34=H$25,H$26,"")</f>
        <v>12</v>
      </c>
      <c r="I8" t="str">
        <f>IF(I34=I$25,I$26,"")</f>
        <v/>
      </c>
      <c r="J8">
        <f>IF(J34=J$25,J$26,"")</f>
        <v>14</v>
      </c>
      <c r="K8" t="str">
        <f>IF(K34=K$25,K$26,"")</f>
        <v/>
      </c>
      <c r="L8" t="str">
        <f>IF(L34=L$25,L$26,"")</f>
        <v/>
      </c>
      <c r="M8">
        <f>IF(M34=M$25,M$26,"")</f>
        <v>12</v>
      </c>
      <c r="N8" t="str">
        <f>IF(N34=N$25,N$26,"")</f>
        <v/>
      </c>
      <c r="O8">
        <f>IF(O34=O$25,O$26,"")</f>
        <v>11</v>
      </c>
      <c r="P8">
        <f>IF(P34=P$25,P$26,"")</f>
        <v>13.5</v>
      </c>
      <c r="Q8" t="str">
        <f>IF(Q34=Q$25,Q$26,"")</f>
        <v/>
      </c>
      <c r="R8">
        <f>IF(R34=R$25,R$26,"")</f>
        <v>13</v>
      </c>
      <c r="S8">
        <f>IF(S34=S$25,S$26,"")</f>
        <v>12</v>
      </c>
      <c r="T8">
        <f>IF(T34=T$25,T$26,"")</f>
        <v>13.5</v>
      </c>
      <c r="U8" t="str">
        <f>IF(U34=U$25,U$26,"")</f>
        <v/>
      </c>
      <c r="V8">
        <f>IF(V34=V$25,V$26,"")</f>
        <v>13</v>
      </c>
      <c r="W8" t="str">
        <f>IF(W34=W$25,W$26,"")</f>
        <v/>
      </c>
      <c r="X8">
        <f>IF(X34=X$25,X$26,"")</f>
        <v>13.5</v>
      </c>
      <c r="Y8" t="str">
        <f>IF(Y34=Y$25,Y$26,"")</f>
        <v/>
      </c>
      <c r="Z8">
        <f>IF(Z34=Z$25,Z$26,"")</f>
        <v>15.5</v>
      </c>
      <c r="AA8" t="str">
        <f>IF(AA34=AA$25,AA$26,"")</f>
        <v/>
      </c>
      <c r="AB8" t="str">
        <f>IF(AB34=AB$25,AB$26,"")</f>
        <v/>
      </c>
      <c r="AC8">
        <f>IF(AC34=AC$25,AC$26,"")</f>
        <v>13.5</v>
      </c>
      <c r="AD8" t="str">
        <f>IF(AD34=AD$25,AD$26,"")</f>
        <v/>
      </c>
      <c r="AE8">
        <f>IF(AE34=AE$25,AE$26,"")</f>
        <v>15.5</v>
      </c>
      <c r="AF8">
        <f>IF(AF34=AF$25,AF$26,"")</f>
        <v>29</v>
      </c>
      <c r="AG8">
        <f>IF(AG34=AG$25,AG$26,"")</f>
        <v>26</v>
      </c>
      <c r="AH8">
        <f>IF(AH34=AH$25,AH$26,"")</f>
        <v>25</v>
      </c>
      <c r="AI8">
        <f>IF(AI34=AI$25,AI$26,"")</f>
        <v>39</v>
      </c>
      <c r="AJ8">
        <f>IF(AJ34=AJ$25,AJ$26,"")</f>
        <v>66</v>
      </c>
      <c r="AL8" s="4">
        <v>3024</v>
      </c>
      <c r="AM8" s="4">
        <v>106</v>
      </c>
      <c r="AN8" s="13">
        <f>AL8+SUM(B58:AJ58)</f>
        <v>3404.5</v>
      </c>
      <c r="AP8" s="3">
        <f>COUNT(B8:AJ8)</f>
        <v>20</v>
      </c>
      <c r="AQ8" s="3">
        <f>COUNTIF($B$25:$AJ$25,1)+COUNTIF($B$25:$AJ$25,2)-AP8</f>
        <v>15</v>
      </c>
      <c r="AR8" s="2">
        <f>SUM(B8:AJ8)</f>
        <v>380.5</v>
      </c>
      <c r="AT8" s="1">
        <f>RANK(AZ8,$AZ$2:$AZ$21,)</f>
        <v>7</v>
      </c>
      <c r="AU8" s="9" t="str">
        <f>A8</f>
        <v>R Berlin</v>
      </c>
      <c r="AV8" s="1">
        <f>AP8+AM8</f>
        <v>126</v>
      </c>
      <c r="AW8" s="1">
        <f>$AV$23-AV8</f>
        <v>77</v>
      </c>
      <c r="AX8" s="8">
        <f>AV8/$AV$23</f>
        <v>0.62068965517241381</v>
      </c>
      <c r="AY8" s="8" t="str">
        <f>CONCATENATE(AP8," ","-"," ",AQ8," ","(",AR8,")")</f>
        <v>20 - 15 (380.5)</v>
      </c>
      <c r="AZ8" s="17">
        <f>AR8+AL8</f>
        <v>3404.5</v>
      </c>
      <c r="BA8" s="15">
        <f>$AZ$2-AZ8</f>
        <v>210</v>
      </c>
      <c r="BB8" s="15">
        <f>SUM(B79:AJ79)</f>
        <v>0</v>
      </c>
      <c r="BC8" s="15">
        <f>AN8</f>
        <v>3404.5</v>
      </c>
      <c r="BI8">
        <v>1</v>
      </c>
      <c r="BJ8">
        <v>419</v>
      </c>
    </row>
    <row r="9" spans="1:62" x14ac:dyDescent="0.25">
      <c r="A9" s="9" t="s">
        <v>24</v>
      </c>
      <c r="B9">
        <f>IF(B35=B$25,B$26,"")</f>
        <v>14</v>
      </c>
      <c r="C9">
        <f>IF(C35=C$25,C$26,"")</f>
        <v>17</v>
      </c>
      <c r="D9" t="str">
        <f>IF(D35=D$25,D$26,"")</f>
        <v/>
      </c>
      <c r="E9" t="str">
        <f>IF(E35=E$25,E$26,"")</f>
        <v/>
      </c>
      <c r="F9" t="str">
        <f>IF(F35=F$25,F$26,"")</f>
        <v/>
      </c>
      <c r="G9">
        <f>IF(G35=G$25,G$26,"")</f>
        <v>11.5</v>
      </c>
      <c r="H9">
        <f>IF(H35=H$25,H$26,"")</f>
        <v>12</v>
      </c>
      <c r="I9" t="str">
        <f>IF(I35=I$25,I$26,"")</f>
        <v/>
      </c>
      <c r="J9">
        <f>IF(J35=J$25,J$26,"")</f>
        <v>14</v>
      </c>
      <c r="K9" t="str">
        <f>IF(K35=K$25,K$26,"")</f>
        <v/>
      </c>
      <c r="L9" t="str">
        <f>IF(L35=L$25,L$26,"")</f>
        <v/>
      </c>
      <c r="M9">
        <f>IF(M35=M$25,M$26,"")</f>
        <v>12</v>
      </c>
      <c r="N9" t="str">
        <f>IF(N35=N$25,N$26,"")</f>
        <v/>
      </c>
      <c r="O9">
        <f>IF(O35=O$25,O$26,"")</f>
        <v>11</v>
      </c>
      <c r="P9" t="str">
        <f>IF(P35=P$25,P$26,"")</f>
        <v/>
      </c>
      <c r="Q9" t="str">
        <f>IF(Q35=Q$25,Q$26,"")</f>
        <v/>
      </c>
      <c r="R9">
        <f>IF(R35=R$25,R$26,"")</f>
        <v>13</v>
      </c>
      <c r="S9" t="str">
        <f>IF(S35=S$25,S$26,"")</f>
        <v/>
      </c>
      <c r="T9" t="str">
        <f>IF(T35=T$25,T$26,"")</f>
        <v/>
      </c>
      <c r="U9" t="str">
        <f>IF(U35=U$25,U$26,"")</f>
        <v/>
      </c>
      <c r="V9" t="str">
        <f>IF(V35=V$25,V$26,"")</f>
        <v/>
      </c>
      <c r="W9" t="str">
        <f>IF(W35=W$25,W$26,"")</f>
        <v/>
      </c>
      <c r="X9" t="str">
        <f>IF(X35=X$25,X$26,"")</f>
        <v/>
      </c>
      <c r="Y9" t="str">
        <f>IF(Y35=Y$25,Y$26,"")</f>
        <v/>
      </c>
      <c r="Z9" t="str">
        <f>IF(Z35=Z$25,Z$26,"")</f>
        <v/>
      </c>
      <c r="AA9">
        <f>IF(AA35=AA$25,AA$26,"")</f>
        <v>14</v>
      </c>
      <c r="AB9" t="str">
        <f>IF(AB35=AB$25,AB$26,"")</f>
        <v/>
      </c>
      <c r="AC9" t="str">
        <f>IF(AC35=AC$25,AC$26,"")</f>
        <v/>
      </c>
      <c r="AD9" t="str">
        <f>IF(AD35=AD$25,AD$26,"")</f>
        <v/>
      </c>
      <c r="AE9" t="str">
        <f>IF(AE35=AE$25,AE$26,"")</f>
        <v/>
      </c>
      <c r="AF9" t="str">
        <f>IF(AF35=AF$25,AF$26,"")</f>
        <v/>
      </c>
      <c r="AG9" t="str">
        <f>IF(AG35=AG$25,AG$26,"")</f>
        <v/>
      </c>
      <c r="AH9">
        <f>IF(AH35=AH$25,AH$26,"")</f>
        <v>25</v>
      </c>
      <c r="AI9" t="str">
        <f>IF(AI35=AI$25,AI$26,"")</f>
        <v/>
      </c>
      <c r="AJ9" t="str">
        <f>IF(AJ35=AJ$25,AJ$26,"")</f>
        <v/>
      </c>
      <c r="AL9" s="4">
        <v>2984</v>
      </c>
      <c r="AM9" s="4">
        <v>103</v>
      </c>
      <c r="AN9" s="13">
        <f>AL9+SUM(B59:AJ59)</f>
        <v>3127.5</v>
      </c>
      <c r="AP9" s="3">
        <f>COUNT(B9:AJ9)</f>
        <v>10</v>
      </c>
      <c r="AQ9" s="3">
        <f>COUNTIF($B$25:$AJ$25,1)+COUNTIF($B$25:$AJ$25,2)-AP9</f>
        <v>25</v>
      </c>
      <c r="AR9" s="2">
        <f>SUM(B9:AJ9)</f>
        <v>143.5</v>
      </c>
      <c r="AT9" s="1">
        <f>RANK(AZ9,$AZ$2:$AZ$21,)</f>
        <v>11</v>
      </c>
      <c r="AU9" s="9" t="str">
        <f>A9</f>
        <v>M Colosimo</v>
      </c>
      <c r="AV9" s="1">
        <f>AP9+AM9</f>
        <v>113</v>
      </c>
      <c r="AW9" s="1">
        <f>$AV$23-AV9</f>
        <v>90</v>
      </c>
      <c r="AX9" s="8">
        <f>AV9/$AV$23</f>
        <v>0.55665024630541871</v>
      </c>
      <c r="AY9" s="8" t="str">
        <f>CONCATENATE(AP9," ","-"," ",AQ9," ","(",AR9,")")</f>
        <v>10 - 25 (143.5)</v>
      </c>
      <c r="AZ9" s="17">
        <f>AR9+AL9</f>
        <v>3127.5</v>
      </c>
      <c r="BA9" s="15">
        <f>$AZ$2-AZ9</f>
        <v>487</v>
      </c>
      <c r="BB9" s="15">
        <f>SUM(B80:AJ80)</f>
        <v>0</v>
      </c>
      <c r="BC9" s="15">
        <f>AN9</f>
        <v>3127.5</v>
      </c>
      <c r="BI9">
        <v>2</v>
      </c>
      <c r="BJ9">
        <v>413</v>
      </c>
    </row>
    <row r="10" spans="1:62" x14ac:dyDescent="0.25">
      <c r="A10" s="9" t="s">
        <v>2</v>
      </c>
      <c r="B10">
        <f>IF(B36=B$25,B$26,"")</f>
        <v>14</v>
      </c>
      <c r="C10" t="str">
        <f>IF(C36=C$25,C$26,"")</f>
        <v/>
      </c>
      <c r="D10" t="str">
        <f>IF(D36=D$25,D$26,"")</f>
        <v/>
      </c>
      <c r="E10" t="str">
        <f>IF(E36=E$25,E$26,"")</f>
        <v/>
      </c>
      <c r="F10">
        <f>IF(F36=F$25,F$26,"")</f>
        <v>12</v>
      </c>
      <c r="G10">
        <f>IF(G36=G$25,G$26,"")</f>
        <v>11.5</v>
      </c>
      <c r="H10">
        <f>IF(H36=H$25,H$26,"")</f>
        <v>12</v>
      </c>
      <c r="I10">
        <f>IF(I36=I$25,I$26,"")</f>
        <v>14.5</v>
      </c>
      <c r="J10" t="str">
        <f>IF(J36=J$25,J$26,"")</f>
        <v/>
      </c>
      <c r="K10" t="str">
        <f>IF(K36=K$25,K$26,"")</f>
        <v/>
      </c>
      <c r="L10" t="str">
        <f>IF(L36=L$25,L$26,"")</f>
        <v/>
      </c>
      <c r="M10">
        <f>IF(M36=M$25,M$26,"")</f>
        <v>12</v>
      </c>
      <c r="N10">
        <f>IF(N36=N$25,N$26,"")</f>
        <v>15.5</v>
      </c>
      <c r="O10">
        <f>IF(O36=O$25,O$26,"")</f>
        <v>11</v>
      </c>
      <c r="P10">
        <f>IF(P36=P$25,P$26,"")</f>
        <v>13.5</v>
      </c>
      <c r="Q10">
        <f>IF(Q36=Q$25,Q$26,"")</f>
        <v>15.5</v>
      </c>
      <c r="R10">
        <f>IF(R36=R$25,R$26,"")</f>
        <v>13</v>
      </c>
      <c r="S10">
        <f>IF(S36=S$25,S$26,"")</f>
        <v>12</v>
      </c>
      <c r="T10" t="str">
        <f>IF(T36=T$25,T$26,"")</f>
        <v/>
      </c>
      <c r="U10" t="str">
        <f>IF(U36=U$25,U$26,"")</f>
        <v/>
      </c>
      <c r="V10">
        <f>IF(V36=V$25,V$26,"")</f>
        <v>13</v>
      </c>
      <c r="W10">
        <f>IF(W36=W$25,W$26,"")</f>
        <v>16</v>
      </c>
      <c r="X10">
        <f>IF(X36=X$25,X$26,"")</f>
        <v>13.5</v>
      </c>
      <c r="Y10">
        <f>IF(Y36=Y$25,Y$26,"")</f>
        <v>16</v>
      </c>
      <c r="Z10">
        <f>IF(Z36=Z$25,Z$26,"")</f>
        <v>15.5</v>
      </c>
      <c r="AA10">
        <f>IF(AA36=AA$25,AA$26,"")</f>
        <v>14</v>
      </c>
      <c r="AB10" t="str">
        <f>IF(AB36=AB$25,AB$26,"")</f>
        <v/>
      </c>
      <c r="AC10">
        <f>IF(AC36=AC$25,AC$26,"")</f>
        <v>13.5</v>
      </c>
      <c r="AD10">
        <f>IF(AD36=AD$25,AD$26,"")</f>
        <v>15.5</v>
      </c>
      <c r="AE10">
        <f>IF(AE36=AE$25,AE$26,"")</f>
        <v>15.5</v>
      </c>
      <c r="AF10">
        <f>IF(AF36=AF$25,AF$26,"")</f>
        <v>29</v>
      </c>
      <c r="AG10">
        <f>IF(AG36=AG$25,AG$26,"")</f>
        <v>26</v>
      </c>
      <c r="AH10">
        <f>IF(AH36=AH$25,AH$26,"")</f>
        <v>25</v>
      </c>
      <c r="AI10" t="str">
        <f>IF(AI36=AI$25,AI$26,"")</f>
        <v/>
      </c>
      <c r="AJ10">
        <f>IF(AJ36=AJ$25,AJ$26,"")</f>
        <v>66</v>
      </c>
      <c r="AL10" s="4">
        <v>2930</v>
      </c>
      <c r="AM10" s="4">
        <v>104</v>
      </c>
      <c r="AN10" s="13">
        <f>AL10+SUM(B60:AJ60)</f>
        <v>3365</v>
      </c>
      <c r="AP10" s="3">
        <f>COUNT(B10:AJ10)</f>
        <v>25</v>
      </c>
      <c r="AQ10" s="3">
        <f>COUNTIF($B$25:$AJ$25,1)+COUNTIF($B$25:$AJ$25,2)-AP10</f>
        <v>10</v>
      </c>
      <c r="AR10" s="2">
        <f>SUM(B10:AJ10)</f>
        <v>435</v>
      </c>
      <c r="AT10" s="1">
        <f>RANK(AZ10,$AZ$2:$AZ$21,)</f>
        <v>8</v>
      </c>
      <c r="AU10" s="9" t="str">
        <f>A10</f>
        <v>Blais</v>
      </c>
      <c r="AV10" s="1">
        <f>AP10+AM10</f>
        <v>129</v>
      </c>
      <c r="AW10" s="1">
        <f>$AV$23-AV10</f>
        <v>74</v>
      </c>
      <c r="AX10" s="8">
        <f>AV10/$AV$23</f>
        <v>0.6354679802955665</v>
      </c>
      <c r="AY10" s="8" t="str">
        <f>CONCATENATE(AP10," ","-"," ",AQ10," ","(",AR10,")")</f>
        <v>25 - 10 (435)</v>
      </c>
      <c r="AZ10" s="17">
        <f>AR10+AL10</f>
        <v>3365</v>
      </c>
      <c r="BA10" s="15">
        <f>$AZ$2-AZ10</f>
        <v>249.5</v>
      </c>
      <c r="BB10" s="15">
        <f>SUM(B81:AJ81)</f>
        <v>0</v>
      </c>
      <c r="BC10" s="15">
        <f>AN10</f>
        <v>3365</v>
      </c>
      <c r="BI10">
        <v>1</v>
      </c>
      <c r="BJ10">
        <v>404</v>
      </c>
    </row>
    <row r="11" spans="1:62" x14ac:dyDescent="0.25">
      <c r="A11" s="9" t="s">
        <v>25</v>
      </c>
      <c r="B11" t="str">
        <f>IF(B37=B$25,B$26,"")</f>
        <v/>
      </c>
      <c r="C11" t="str">
        <f>IF(C37=C$25,C$26,"")</f>
        <v/>
      </c>
      <c r="D11">
        <f>IF(D37=D$25,D$26,"")</f>
        <v>18</v>
      </c>
      <c r="E11" t="str">
        <f>IF(E37=E$25,E$26,"")</f>
        <v/>
      </c>
      <c r="F11">
        <f>IF(F37=F$25,F$26,"")</f>
        <v>12</v>
      </c>
      <c r="G11">
        <f>IF(G37=G$25,G$26,"")</f>
        <v>11.5</v>
      </c>
      <c r="H11">
        <f>IF(H37=H$25,H$26,"")</f>
        <v>12</v>
      </c>
      <c r="I11">
        <f>IF(I37=I$25,I$26,"")</f>
        <v>14.5</v>
      </c>
      <c r="J11">
        <f>IF(J37=J$25,J$26,"")</f>
        <v>14</v>
      </c>
      <c r="K11">
        <f>IF(K37=K$25,K$26,"")</f>
        <v>14.5</v>
      </c>
      <c r="L11">
        <f>IF(L37=L$25,L$26,"")</f>
        <v>16</v>
      </c>
      <c r="M11">
        <f>IF(M37=M$25,M$26,"")</f>
        <v>12</v>
      </c>
      <c r="N11" t="str">
        <f>IF(N37=N$25,N$26,"")</f>
        <v/>
      </c>
      <c r="O11">
        <f>IF(O37=O$25,O$26,"")</f>
        <v>11</v>
      </c>
      <c r="P11">
        <f>IF(P37=P$25,P$26,"")</f>
        <v>13.5</v>
      </c>
      <c r="Q11" t="str">
        <f>IF(Q37=Q$25,Q$26,"")</f>
        <v/>
      </c>
      <c r="R11">
        <f>IF(R37=R$25,R$26,"")</f>
        <v>13</v>
      </c>
      <c r="S11">
        <f>IF(S37=S$25,S$26,"")</f>
        <v>12</v>
      </c>
      <c r="T11" t="str">
        <f>IF(T37=T$25,T$26,"")</f>
        <v/>
      </c>
      <c r="U11" t="str">
        <f>IF(U37=U$25,U$26,"")</f>
        <v/>
      </c>
      <c r="V11" t="str">
        <f>IF(V37=V$25,V$26,"")</f>
        <v/>
      </c>
      <c r="W11">
        <f>IF(W37=W$25,W$26,"")</f>
        <v>16</v>
      </c>
      <c r="X11">
        <f>IF(X37=X$25,X$26,"")</f>
        <v>13.5</v>
      </c>
      <c r="Y11" t="str">
        <f>IF(Y37=Y$25,Y$26,"")</f>
        <v/>
      </c>
      <c r="Z11" t="str">
        <f>IF(Z37=Z$25,Z$26,"")</f>
        <v/>
      </c>
      <c r="AA11" t="str">
        <f>IF(AA37=AA$25,AA$26,"")</f>
        <v/>
      </c>
      <c r="AB11" t="str">
        <f>IF(AB37=AB$25,AB$26,"")</f>
        <v/>
      </c>
      <c r="AC11" t="str">
        <f>IF(AC37=AC$25,AC$26,"")</f>
        <v/>
      </c>
      <c r="AD11">
        <f>IF(AD37=AD$25,AD$26,"")</f>
        <v>15.5</v>
      </c>
      <c r="AE11">
        <f>IF(AE37=AE$25,AE$26,"")</f>
        <v>15.5</v>
      </c>
      <c r="AF11" t="str">
        <f>IF(AF37=AF$25,AF$26,"")</f>
        <v/>
      </c>
      <c r="AG11">
        <f>IF(AG37=AG$25,AG$26,"")</f>
        <v>26</v>
      </c>
      <c r="AH11">
        <f>IF(AH37=AH$25,AH$26,"")</f>
        <v>25</v>
      </c>
      <c r="AI11" t="str">
        <f>IF(AI37=AI$25,AI$26,"")</f>
        <v/>
      </c>
      <c r="AJ11" t="str">
        <f>IF(AJ37=AJ$25,AJ$26,"")</f>
        <v/>
      </c>
      <c r="AL11" s="4">
        <v>2893</v>
      </c>
      <c r="AM11" s="4">
        <v>103</v>
      </c>
      <c r="AN11" s="13">
        <f>AL11+SUM(B61:AJ61)</f>
        <v>3178.5</v>
      </c>
      <c r="AP11" s="3">
        <f>COUNT(B11:AJ11)</f>
        <v>19</v>
      </c>
      <c r="AQ11" s="3">
        <f>COUNTIF($B$25:$AJ$25,1)+COUNTIF($B$25:$AJ$25,2)-AP11</f>
        <v>16</v>
      </c>
      <c r="AR11" s="2">
        <f>SUM(B11:AJ11)</f>
        <v>285.5</v>
      </c>
      <c r="AT11" s="1">
        <f>RANK(AZ11,$AZ$2:$AZ$21,)</f>
        <v>10</v>
      </c>
      <c r="AU11" s="9" t="str">
        <f>A11</f>
        <v xml:space="preserve">Nagel </v>
      </c>
      <c r="AV11" s="1">
        <f>AP11+AM11</f>
        <v>122</v>
      </c>
      <c r="AW11" s="1">
        <f>$AV$23-AV11</f>
        <v>81</v>
      </c>
      <c r="AX11" s="8">
        <f>AV11/$AV$23</f>
        <v>0.60098522167487689</v>
      </c>
      <c r="AY11" s="8" t="str">
        <f>CONCATENATE(AP11," ","-"," ",AQ11," ","(",AR11,")")</f>
        <v>19 - 16 (285.5)</v>
      </c>
      <c r="AZ11" s="17">
        <f>AR11+AL11</f>
        <v>3178.5</v>
      </c>
      <c r="BA11" s="15">
        <f>$AZ$2-AZ11</f>
        <v>436</v>
      </c>
      <c r="BB11" s="15">
        <f>SUM(B82:AJ82)</f>
        <v>0</v>
      </c>
      <c r="BC11" s="15">
        <f>AN11</f>
        <v>3178.5</v>
      </c>
      <c r="BI11">
        <v>2</v>
      </c>
      <c r="BJ11">
        <v>418</v>
      </c>
    </row>
    <row r="12" spans="1:62" x14ac:dyDescent="0.25">
      <c r="A12" s="9" t="s">
        <v>9</v>
      </c>
      <c r="B12">
        <f>IF(B38=B$25,B$26,"")</f>
        <v>14</v>
      </c>
      <c r="C12" t="str">
        <f>IF(C38=C$25,C$26,"")</f>
        <v/>
      </c>
      <c r="D12">
        <f>IF(D38=D$25,D$26,"")</f>
        <v>18</v>
      </c>
      <c r="E12" t="str">
        <f>IF(E38=E$25,E$26,"")</f>
        <v/>
      </c>
      <c r="F12">
        <f>IF(F38=F$25,F$26,"")</f>
        <v>12</v>
      </c>
      <c r="G12">
        <f>IF(G38=G$25,G$26,"")</f>
        <v>11.5</v>
      </c>
      <c r="H12">
        <f>IF(H38=H$25,H$26,"")</f>
        <v>12</v>
      </c>
      <c r="I12">
        <f>IF(I38=I$25,I$26,"")</f>
        <v>14.5</v>
      </c>
      <c r="J12">
        <f>IF(J38=J$25,J$26,"")</f>
        <v>14</v>
      </c>
      <c r="K12">
        <f>IF(K38=K$25,K$26,"")</f>
        <v>14.5</v>
      </c>
      <c r="L12">
        <f>IF(L38=L$25,L$26,"")</f>
        <v>16</v>
      </c>
      <c r="M12" t="str">
        <f>IF(M38=M$25,M$26,"")</f>
        <v/>
      </c>
      <c r="N12" t="str">
        <f>IF(N38=N$25,N$26,"")</f>
        <v/>
      </c>
      <c r="O12">
        <f>IF(O38=O$25,O$26,"")</f>
        <v>11</v>
      </c>
      <c r="P12" t="str">
        <f>IF(P38=P$25,P$26,"")</f>
        <v/>
      </c>
      <c r="Q12">
        <f>IF(Q38=Q$25,Q$26,"")</f>
        <v>15.5</v>
      </c>
      <c r="R12">
        <f>IF(R38=R$25,R$26,"")</f>
        <v>13</v>
      </c>
      <c r="S12">
        <f>IF(S38=S$25,S$26,"")</f>
        <v>12</v>
      </c>
      <c r="T12">
        <f>IF(T38=T$25,T$26,"")</f>
        <v>13.5</v>
      </c>
      <c r="U12" t="str">
        <f>IF(U38=U$25,U$26,"")</f>
        <v/>
      </c>
      <c r="V12" t="str">
        <f>IF(V38=V$25,V$26,"")</f>
        <v/>
      </c>
      <c r="W12" t="str">
        <f>IF(W38=W$25,W$26,"")</f>
        <v/>
      </c>
      <c r="X12" t="str">
        <f>IF(X38=X$25,X$26,"")</f>
        <v/>
      </c>
      <c r="Y12">
        <f>IF(Y38=Y$25,Y$26,"")</f>
        <v>16</v>
      </c>
      <c r="Z12">
        <f>IF(Z38=Z$25,Z$26,"")</f>
        <v>15.5</v>
      </c>
      <c r="AA12">
        <f>IF(AA38=AA$25,AA$26,"")</f>
        <v>14</v>
      </c>
      <c r="AB12">
        <f>IF(AB38=AB$25,AB$26,"")</f>
        <v>15.5</v>
      </c>
      <c r="AC12">
        <f>IF(AC38=AC$25,AC$26,"")</f>
        <v>13.5</v>
      </c>
      <c r="AD12">
        <f>IF(AD38=AD$25,AD$26,"")</f>
        <v>15.5</v>
      </c>
      <c r="AE12" t="str">
        <f>IF(AE38=AE$25,AE$26,"")</f>
        <v/>
      </c>
      <c r="AF12" t="str">
        <f>IF(AF38=AF$25,AF$26,"")</f>
        <v/>
      </c>
      <c r="AG12">
        <f>IF(AG38=AG$25,AG$26,"")</f>
        <v>26</v>
      </c>
      <c r="AH12">
        <f>IF(AH38=AH$25,AH$26,"")</f>
        <v>25</v>
      </c>
      <c r="AI12" t="str">
        <f>IF(AI38=AI$25,AI$26,"")</f>
        <v/>
      </c>
      <c r="AJ12" t="str">
        <f>IF(AJ38=AJ$25,AJ$26,"")</f>
        <v/>
      </c>
      <c r="AL12" s="4">
        <v>2863</v>
      </c>
      <c r="AM12" s="4">
        <v>102</v>
      </c>
      <c r="AN12" s="13">
        <f>AL12+SUM(B62:AJ62)</f>
        <v>3195.5</v>
      </c>
      <c r="AP12" s="3">
        <f>COUNT(B12:AJ12)</f>
        <v>22</v>
      </c>
      <c r="AQ12" s="3">
        <f>COUNTIF($B$25:$AJ$25,1)+COUNTIF($B$25:$AJ$25,2)-AP12</f>
        <v>13</v>
      </c>
      <c r="AR12" s="2">
        <f>SUM(B12:AJ12)</f>
        <v>332.5</v>
      </c>
      <c r="AT12" s="1">
        <f>RANK(AZ12,$AZ$2:$AZ$21,)</f>
        <v>9</v>
      </c>
      <c r="AU12" s="9" t="str">
        <f>A12</f>
        <v>Bennett</v>
      </c>
      <c r="AV12" s="1">
        <f>AP12+AM12</f>
        <v>124</v>
      </c>
      <c r="AW12" s="1">
        <f>$AV$23-AV12</f>
        <v>79</v>
      </c>
      <c r="AX12" s="8">
        <f>AV12/$AV$23</f>
        <v>0.61083743842364535</v>
      </c>
      <c r="AY12" s="8" t="str">
        <f>CONCATENATE(AP12," ","-"," ",AQ12," ","(",AR12,")")</f>
        <v>22 - 13 (332.5)</v>
      </c>
      <c r="AZ12" s="17">
        <f>AR12+AL12</f>
        <v>3195.5</v>
      </c>
      <c r="BA12" s="15">
        <f>$AZ$2-AZ12</f>
        <v>419</v>
      </c>
      <c r="BB12" s="15">
        <f>SUM(B83:AJ83)</f>
        <v>0</v>
      </c>
      <c r="BC12" s="15">
        <f>AN12</f>
        <v>3195.5</v>
      </c>
      <c r="BI12">
        <v>2</v>
      </c>
      <c r="BJ12">
        <v>409</v>
      </c>
    </row>
    <row r="13" spans="1:62" x14ac:dyDescent="0.25">
      <c r="A13" s="9" t="s">
        <v>5</v>
      </c>
      <c r="B13">
        <f>IF(B39=B$25,B$26,"")</f>
        <v>14</v>
      </c>
      <c r="C13">
        <f>IF(C39=C$25,C$26,"")</f>
        <v>17</v>
      </c>
      <c r="D13" t="str">
        <f>IF(D39=D$25,D$26,"")</f>
        <v/>
      </c>
      <c r="E13" t="str">
        <f>IF(E39=E$25,E$26,"")</f>
        <v/>
      </c>
      <c r="F13">
        <f>IF(F39=F$25,F$26,"")</f>
        <v>12</v>
      </c>
      <c r="G13">
        <f>IF(G39=G$25,G$26,"")</f>
        <v>11.5</v>
      </c>
      <c r="H13">
        <f>IF(H39=H$25,H$26,"")</f>
        <v>12</v>
      </c>
      <c r="I13">
        <f>IF(I39=I$25,I$26,"")</f>
        <v>14.5</v>
      </c>
      <c r="J13">
        <f>IF(J39=J$25,J$26,"")</f>
        <v>14</v>
      </c>
      <c r="K13">
        <f>IF(K39=K$25,K$26,"")</f>
        <v>14.5</v>
      </c>
      <c r="L13" t="str">
        <f>IF(L39=L$25,L$26,"")</f>
        <v/>
      </c>
      <c r="M13">
        <f>IF(M39=M$25,M$26,"")</f>
        <v>12</v>
      </c>
      <c r="N13" t="str">
        <f>IF(N39=N$25,N$26,"")</f>
        <v/>
      </c>
      <c r="O13">
        <f>IF(O39=O$25,O$26,"")</f>
        <v>11</v>
      </c>
      <c r="P13">
        <f>IF(P39=P$25,P$26,"")</f>
        <v>13.5</v>
      </c>
      <c r="Q13" t="str">
        <f>IF(Q39=Q$25,Q$26,"")</f>
        <v/>
      </c>
      <c r="R13">
        <f>IF(R39=R$25,R$26,"")</f>
        <v>13</v>
      </c>
      <c r="S13">
        <f>IF(S39=S$25,S$26,"")</f>
        <v>12</v>
      </c>
      <c r="T13">
        <f>IF(T39=T$25,T$26,"")</f>
        <v>13.5</v>
      </c>
      <c r="U13" t="str">
        <f>IF(U39=U$25,U$26,"")</f>
        <v/>
      </c>
      <c r="V13">
        <f>IF(V39=V$25,V$26,"")</f>
        <v>13</v>
      </c>
      <c r="W13" t="str">
        <f>IF(W39=W$25,W$26,"")</f>
        <v/>
      </c>
      <c r="X13" t="str">
        <f>IF(X39=X$25,X$26,"")</f>
        <v/>
      </c>
      <c r="Y13" t="str">
        <f>IF(Y39=Y$25,Y$26,"")</f>
        <v/>
      </c>
      <c r="Z13" t="str">
        <f>IF(Z39=Z$25,Z$26,"")</f>
        <v/>
      </c>
      <c r="AA13">
        <f>IF(AA39=AA$25,AA$26,"")</f>
        <v>14</v>
      </c>
      <c r="AB13" t="str">
        <f>IF(AB39=AB$25,AB$26,"")</f>
        <v/>
      </c>
      <c r="AC13">
        <f>IF(AC39=AC$25,AC$26,"")</f>
        <v>13.5</v>
      </c>
      <c r="AD13" t="str">
        <f>IF(AD39=AD$25,AD$26,"")</f>
        <v/>
      </c>
      <c r="AE13" t="str">
        <f>IF(AE39=AE$25,AE$26,"")</f>
        <v/>
      </c>
      <c r="AF13">
        <f>IF(AF39=AF$25,AF$26,"")</f>
        <v>29</v>
      </c>
      <c r="AG13" t="str">
        <f>IF(AG39=AG$25,AG$26,"")</f>
        <v/>
      </c>
      <c r="AH13">
        <f>IF(AH39=AH$25,AH$26,"")</f>
        <v>25</v>
      </c>
      <c r="AI13" t="str">
        <f>IF(AI39=AI$25,AI$26,"")</f>
        <v/>
      </c>
      <c r="AJ13" t="str">
        <f>IF(AJ39=AJ$25,AJ$26,"")</f>
        <v/>
      </c>
      <c r="AL13" s="4">
        <v>2817</v>
      </c>
      <c r="AM13" s="4">
        <v>100</v>
      </c>
      <c r="AN13" s="13">
        <f>AL13+SUM(B63:AJ63)</f>
        <v>3096</v>
      </c>
      <c r="AP13" s="3">
        <f>COUNT(B13:AJ13)</f>
        <v>19</v>
      </c>
      <c r="AQ13" s="3">
        <f>COUNTIF($B$25:$AJ$25,1)+COUNTIF($B$25:$AJ$25,2)-AP13</f>
        <v>16</v>
      </c>
      <c r="AR13" s="2">
        <f>SUM(B13:AJ13)</f>
        <v>279</v>
      </c>
      <c r="AT13" s="1">
        <f>RANK(AZ13,$AZ$2:$AZ$21,)</f>
        <v>13</v>
      </c>
      <c r="AU13" s="9" t="str">
        <f>A13</f>
        <v>Messer</v>
      </c>
      <c r="AV13" s="1">
        <f>AP13+AM13</f>
        <v>119</v>
      </c>
      <c r="AW13" s="1">
        <f>$AV$23-AV13</f>
        <v>84</v>
      </c>
      <c r="AX13" s="8">
        <f>AV13/$AV$23</f>
        <v>0.58620689655172409</v>
      </c>
      <c r="AY13" s="8" t="str">
        <f>CONCATENATE(AP13," ","-"," ",AQ13," ","(",AR13,")")</f>
        <v>19 - 16 (279)</v>
      </c>
      <c r="AZ13" s="17">
        <f>AR13+AL13</f>
        <v>3096</v>
      </c>
      <c r="BA13" s="15">
        <f>$AZ$2-AZ13</f>
        <v>518.5</v>
      </c>
      <c r="BB13" s="15">
        <f>SUM(B84:AJ84)</f>
        <v>0</v>
      </c>
      <c r="BC13" s="15">
        <f>AN13</f>
        <v>3096</v>
      </c>
      <c r="BI13">
        <v>2</v>
      </c>
      <c r="BJ13">
        <v>406</v>
      </c>
    </row>
    <row r="14" spans="1:62" x14ac:dyDescent="0.25">
      <c r="A14" s="9" t="s">
        <v>4</v>
      </c>
      <c r="B14">
        <f>IF(B40=B$25,B$26,"")</f>
        <v>14</v>
      </c>
      <c r="C14" t="str">
        <f>IF(C40=C$25,C$26,"")</f>
        <v/>
      </c>
      <c r="D14" t="str">
        <f>IF(D40=D$25,D$26,"")</f>
        <v/>
      </c>
      <c r="E14">
        <f>IF(E40=E$25,E$26,"")</f>
        <v>17</v>
      </c>
      <c r="F14">
        <f>IF(F40=F$25,F$26,"")</f>
        <v>12</v>
      </c>
      <c r="G14">
        <f>IF(G40=G$25,G$26,"")</f>
        <v>11.5</v>
      </c>
      <c r="H14">
        <f>IF(H40=H$25,H$26,"")</f>
        <v>12</v>
      </c>
      <c r="I14" t="str">
        <f>IF(I40=I$25,I$26,"")</f>
        <v/>
      </c>
      <c r="J14">
        <f>IF(J40=J$25,J$26,"")</f>
        <v>14</v>
      </c>
      <c r="K14">
        <f>IF(K40=K$25,K$26,"")</f>
        <v>14.5</v>
      </c>
      <c r="L14" t="str">
        <f>IF(L40=L$25,L$26,"")</f>
        <v/>
      </c>
      <c r="M14">
        <f>IF(M40=M$25,M$26,"")</f>
        <v>12</v>
      </c>
      <c r="N14" t="str">
        <f>IF(N40=N$25,N$26,"")</f>
        <v/>
      </c>
      <c r="O14">
        <f>IF(O40=O$25,O$26,"")</f>
        <v>11</v>
      </c>
      <c r="P14">
        <f>IF(P40=P$25,P$26,"")</f>
        <v>13.5</v>
      </c>
      <c r="Q14" t="str">
        <f>IF(Q40=Q$25,Q$26,"")</f>
        <v/>
      </c>
      <c r="R14">
        <f>IF(R40=R$25,R$26,"")</f>
        <v>13</v>
      </c>
      <c r="S14">
        <f>IF(S40=S$25,S$26,"")</f>
        <v>12</v>
      </c>
      <c r="T14">
        <f>IF(T40=T$25,T$26,"")</f>
        <v>13.5</v>
      </c>
      <c r="U14" t="str">
        <f>IF(U40=U$25,U$26,"")</f>
        <v/>
      </c>
      <c r="V14">
        <f>IF(V40=V$25,V$26,"")</f>
        <v>13</v>
      </c>
      <c r="W14">
        <f>IF(W40=W$25,W$26,"")</f>
        <v>16</v>
      </c>
      <c r="X14">
        <f>IF(X40=X$25,X$26,"")</f>
        <v>13.5</v>
      </c>
      <c r="Y14" t="str">
        <f>IF(Y40=Y$25,Y$26,"")</f>
        <v/>
      </c>
      <c r="Z14" t="str">
        <f>IF(Z40=Z$25,Z$26,"")</f>
        <v/>
      </c>
      <c r="AA14" t="str">
        <f>IF(AA40=AA$25,AA$26,"")</f>
        <v/>
      </c>
      <c r="AB14">
        <f>IF(AB40=AB$25,AB$26,"")</f>
        <v>15.5</v>
      </c>
      <c r="AC14">
        <f>IF(AC40=AC$25,AC$26,"")</f>
        <v>13.5</v>
      </c>
      <c r="AD14" t="str">
        <f>IF(AD40=AD$25,AD$26,"")</f>
        <v/>
      </c>
      <c r="AE14">
        <f>IF(AE40=AE$25,AE$26,"")</f>
        <v>15.5</v>
      </c>
      <c r="AF14" t="str">
        <f>IF(AF40=AF$25,AF$26,"")</f>
        <v/>
      </c>
      <c r="AG14" t="str">
        <f>IF(AG40=AG$25,AG$26,"")</f>
        <v/>
      </c>
      <c r="AH14">
        <f>IF(AH40=AH$25,AH$26,"")</f>
        <v>25</v>
      </c>
      <c r="AI14" t="str">
        <f>IF(AI40=AI$25,AI$26,"")</f>
        <v/>
      </c>
      <c r="AJ14">
        <f>IF(AJ40=AJ$25,AJ$26,"")</f>
        <v>66</v>
      </c>
      <c r="AL14" s="4">
        <v>2765</v>
      </c>
      <c r="AM14" s="4">
        <v>101</v>
      </c>
      <c r="AN14" s="13">
        <f>AL14+SUM(B64:AJ64)</f>
        <v>3113</v>
      </c>
      <c r="AP14" s="3">
        <f>COUNT(B14:AJ14)</f>
        <v>21</v>
      </c>
      <c r="AQ14" s="3">
        <f>COUNTIF($B$25:$AJ$25,1)+COUNTIF($B$25:$AJ$25,2)-AP14</f>
        <v>14</v>
      </c>
      <c r="AR14" s="2">
        <f>SUM(B14:AJ14)</f>
        <v>348</v>
      </c>
      <c r="AT14" s="1">
        <f>RANK(AZ14,$AZ$2:$AZ$21,)</f>
        <v>12</v>
      </c>
      <c r="AU14" s="9" t="str">
        <f>A14</f>
        <v>Gross</v>
      </c>
      <c r="AV14" s="1">
        <f>AP14+AM14</f>
        <v>122</v>
      </c>
      <c r="AW14" s="1">
        <f>$AV$23-AV14</f>
        <v>81</v>
      </c>
      <c r="AX14" s="8">
        <f>AV14/$AV$23</f>
        <v>0.60098522167487689</v>
      </c>
      <c r="AY14" s="8" t="str">
        <f>CONCATENATE(AP14," ","-"," ",AQ14," ","(",AR14,")")</f>
        <v>21 - 14 (348)</v>
      </c>
      <c r="AZ14" s="17">
        <f>AR14+AL14</f>
        <v>3113</v>
      </c>
      <c r="BA14" s="15">
        <f>$AZ$2-AZ14</f>
        <v>501.5</v>
      </c>
      <c r="BB14" s="15">
        <f>SUM(B85:AJ85)</f>
        <v>0</v>
      </c>
      <c r="BC14" s="15">
        <f>AN14</f>
        <v>3113</v>
      </c>
      <c r="BI14">
        <v>1</v>
      </c>
      <c r="BJ14">
        <v>397</v>
      </c>
    </row>
    <row r="15" spans="1:62" x14ac:dyDescent="0.25">
      <c r="A15" s="9" t="s">
        <v>6</v>
      </c>
      <c r="B15" t="str">
        <f>IF(B41=B$25,B$26,"")</f>
        <v/>
      </c>
      <c r="C15" t="str">
        <f>IF(C41=C$25,C$26,"")</f>
        <v/>
      </c>
      <c r="D15" t="str">
        <f>IF(D41=D$25,D$26,"")</f>
        <v/>
      </c>
      <c r="E15">
        <f>IF(E41=E$25,E$26,"")</f>
        <v>17</v>
      </c>
      <c r="F15">
        <f>IF(F41=F$25,F$26,"")</f>
        <v>12</v>
      </c>
      <c r="G15" t="str">
        <f>IF(G41=G$25,G$26,"")</f>
        <v/>
      </c>
      <c r="H15">
        <f>IF(H41=H$25,H$26,"")</f>
        <v>12</v>
      </c>
      <c r="I15">
        <f>IF(I41=I$25,I$26,"")</f>
        <v>14.5</v>
      </c>
      <c r="J15">
        <f>IF(J41=J$25,J$26,"")</f>
        <v>14</v>
      </c>
      <c r="K15">
        <f>IF(K41=K$25,K$26,"")</f>
        <v>14.5</v>
      </c>
      <c r="L15" t="str">
        <f>IF(L41=L$25,L$26,"")</f>
        <v/>
      </c>
      <c r="M15">
        <f>IF(M41=M$25,M$26,"")</f>
        <v>12</v>
      </c>
      <c r="N15" t="str">
        <f>IF(N41=N$25,N$26,"")</f>
        <v/>
      </c>
      <c r="O15">
        <f>IF(O41=O$25,O$26,"")</f>
        <v>11</v>
      </c>
      <c r="P15">
        <f>IF(P41=P$25,P$26,"")</f>
        <v>13.5</v>
      </c>
      <c r="Q15">
        <f>IF(Q41=Q$25,Q$26,"")</f>
        <v>15.5</v>
      </c>
      <c r="R15">
        <f>IF(R41=R$25,R$26,"")</f>
        <v>13</v>
      </c>
      <c r="S15">
        <f>IF(S41=S$25,S$26,"")</f>
        <v>12</v>
      </c>
      <c r="T15">
        <f>IF(T41=T$25,T$26,"")</f>
        <v>13.5</v>
      </c>
      <c r="U15" t="str">
        <f>IF(U41=U$25,U$26,"")</f>
        <v/>
      </c>
      <c r="V15">
        <f>IF(V41=V$25,V$26,"")</f>
        <v>13</v>
      </c>
      <c r="W15" t="str">
        <f>IF(W41=W$25,W$26,"")</f>
        <v/>
      </c>
      <c r="X15">
        <f>IF(X41=X$25,X$26,"")</f>
        <v>13.5</v>
      </c>
      <c r="Y15" t="str">
        <f>IF(Y41=Y$25,Y$26,"")</f>
        <v/>
      </c>
      <c r="Z15">
        <f>IF(Z41=Z$25,Z$26,"")</f>
        <v>15.5</v>
      </c>
      <c r="AA15" t="str">
        <f>IF(AA41=AA$25,AA$26,"")</f>
        <v/>
      </c>
      <c r="AB15">
        <f>IF(AB41=AB$25,AB$26,"")</f>
        <v>15.5</v>
      </c>
      <c r="AC15">
        <f>IF(AC41=AC$25,AC$26,"")</f>
        <v>13.5</v>
      </c>
      <c r="AD15" t="str">
        <f>IF(AD41=AD$25,AD$26,"")</f>
        <v/>
      </c>
      <c r="AE15" t="str">
        <f>IF(AE41=AE$25,AE$26,"")</f>
        <v/>
      </c>
      <c r="AF15">
        <f>IF(AF41=AF$25,AF$26,"")</f>
        <v>29</v>
      </c>
      <c r="AG15" t="str">
        <f>IF(AG41=AG$25,AG$26,"")</f>
        <v/>
      </c>
      <c r="AH15" t="str">
        <f>IF(AH41=AH$25,AH$26,"")</f>
        <v/>
      </c>
      <c r="AI15" t="str">
        <f>IF(AI41=AI$25,AI$26,"")</f>
        <v/>
      </c>
      <c r="AJ15" t="str">
        <f>IF(AJ41=AJ$25,AJ$26,"")</f>
        <v/>
      </c>
      <c r="AL15" s="4">
        <v>2721</v>
      </c>
      <c r="AM15" s="4">
        <v>99</v>
      </c>
      <c r="AN15" s="13">
        <f>AL15+SUM(B65:AJ65)</f>
        <v>2995.5</v>
      </c>
      <c r="AP15" s="3">
        <f>COUNT(B15:AJ15)</f>
        <v>19</v>
      </c>
      <c r="AQ15" s="3">
        <f>COUNTIF($B$25:$AJ$25,1)+COUNTIF($B$25:$AJ$25,2)-AP15</f>
        <v>16</v>
      </c>
      <c r="AR15" s="2">
        <f>SUM(B15:AJ15)</f>
        <v>274.5</v>
      </c>
      <c r="AT15" s="1">
        <f>RANK(AZ15,$AZ$2:$AZ$21,)</f>
        <v>14</v>
      </c>
      <c r="AU15" s="9" t="str">
        <f>A15</f>
        <v>Roberts</v>
      </c>
      <c r="AV15" s="1">
        <f>AP15+AM15</f>
        <v>118</v>
      </c>
      <c r="AW15" s="1">
        <f>$AV$23-AV15</f>
        <v>85</v>
      </c>
      <c r="AX15" s="8">
        <f>AV15/$AV$23</f>
        <v>0.58128078817733986</v>
      </c>
      <c r="AY15" s="8" t="str">
        <f>CONCATENATE(AP15," ","-"," ",AQ15," ","(",AR15,")")</f>
        <v>19 - 16 (274.5)</v>
      </c>
      <c r="AZ15" s="17">
        <f>AR15+AL15</f>
        <v>2995.5</v>
      </c>
      <c r="BA15" s="15">
        <f>$AZ$2-AZ15</f>
        <v>619</v>
      </c>
      <c r="BB15" s="15">
        <f>SUM(B86:AJ86)</f>
        <v>0</v>
      </c>
      <c r="BC15" s="15">
        <f>AN15</f>
        <v>2995.5</v>
      </c>
      <c r="BI15">
        <v>2</v>
      </c>
      <c r="BJ15">
        <v>379</v>
      </c>
    </row>
    <row r="16" spans="1:62" x14ac:dyDescent="0.25">
      <c r="A16" s="9" t="s">
        <v>23</v>
      </c>
      <c r="B16">
        <f>IF(B42=B$25,B$26,"")</f>
        <v>14</v>
      </c>
      <c r="C16">
        <f>IF(C42=C$25,C$26,"")</f>
        <v>17</v>
      </c>
      <c r="D16" t="str">
        <f>IF(D42=D$25,D$26,"")</f>
        <v/>
      </c>
      <c r="E16">
        <f>IF(E42=E$25,E$26,"")</f>
        <v>17</v>
      </c>
      <c r="F16">
        <f>IF(F42=F$25,F$26,"")</f>
        <v>12</v>
      </c>
      <c r="G16">
        <f>IF(G42=G$25,G$26,"")</f>
        <v>11.5</v>
      </c>
      <c r="H16" t="str">
        <f>IF(H42=H$25,H$26,"")</f>
        <v/>
      </c>
      <c r="I16">
        <f>IF(I42=I$25,I$26,"")</f>
        <v>14.5</v>
      </c>
      <c r="J16" t="str">
        <f>IF(J42=J$25,J$26,"")</f>
        <v/>
      </c>
      <c r="K16" t="str">
        <f>IF(K42=K$25,K$26,"")</f>
        <v/>
      </c>
      <c r="L16" t="str">
        <f>IF(L42=L$25,L$26,"")</f>
        <v/>
      </c>
      <c r="M16">
        <f>IF(M42=M$25,M$26,"")</f>
        <v>12</v>
      </c>
      <c r="N16">
        <f>IF(N42=N$25,N$26,"")</f>
        <v>15.5</v>
      </c>
      <c r="O16">
        <f>IF(O42=O$25,O$26,"")</f>
        <v>11</v>
      </c>
      <c r="P16">
        <f>IF(P42=P$25,P$26,"")</f>
        <v>13.5</v>
      </c>
      <c r="Q16" t="str">
        <f>IF(Q42=Q$25,Q$26,"")</f>
        <v/>
      </c>
      <c r="R16" t="str">
        <f>IF(R42=R$25,R$26,"")</f>
        <v/>
      </c>
      <c r="S16" t="str">
        <f>IF(S42=S$25,S$26,"")</f>
        <v/>
      </c>
      <c r="T16">
        <f>IF(T42=T$25,T$26,"")</f>
        <v>13.5</v>
      </c>
      <c r="U16" t="str">
        <f>IF(U42=U$25,U$26,"")</f>
        <v/>
      </c>
      <c r="V16">
        <f>IF(V42=V$25,V$26,"")</f>
        <v>13</v>
      </c>
      <c r="W16" t="str">
        <f>IF(W42=W$25,W$26,"")</f>
        <v/>
      </c>
      <c r="X16" t="str">
        <f>IF(X42=X$25,X$26,"")</f>
        <v/>
      </c>
      <c r="Y16" t="str">
        <f>IF(Y42=Y$25,Y$26,"")</f>
        <v/>
      </c>
      <c r="Z16">
        <f>IF(Z42=Z$25,Z$26,"")</f>
        <v>15.5</v>
      </c>
      <c r="AA16">
        <f>IF(AA42=AA$25,AA$26,"")</f>
        <v>14</v>
      </c>
      <c r="AB16">
        <f>IF(AB42=AB$25,AB$26,"")</f>
        <v>15.5</v>
      </c>
      <c r="AC16" t="str">
        <f>IF(AC42=AC$25,AC$26,"")</f>
        <v/>
      </c>
      <c r="AD16">
        <f>IF(AD42=AD$25,AD$26,"")</f>
        <v>15.5</v>
      </c>
      <c r="AE16" t="str">
        <f>IF(AE42=AE$25,AE$26,"")</f>
        <v/>
      </c>
      <c r="AF16" t="str">
        <f>IF(AF42=AF$25,AF$26,"")</f>
        <v/>
      </c>
      <c r="AG16">
        <f>IF(AG42=AG$25,AG$26,"")</f>
        <v>26</v>
      </c>
      <c r="AH16">
        <f>IF(AH42=AH$25,AH$26,"")</f>
        <v>25</v>
      </c>
      <c r="AI16" t="str">
        <f>IF(AI42=AI$25,AI$26,"")</f>
        <v/>
      </c>
      <c r="AJ16" t="str">
        <f>IF(AJ42=AJ$25,AJ$26,"")</f>
        <v/>
      </c>
      <c r="AL16" s="4">
        <v>2621</v>
      </c>
      <c r="AM16" s="4">
        <v>93</v>
      </c>
      <c r="AN16" s="13">
        <f>AL16+SUM(B66:AJ66)</f>
        <v>2897</v>
      </c>
      <c r="AP16" s="3">
        <f>COUNT(B16:AJ16)</f>
        <v>18</v>
      </c>
      <c r="AQ16" s="3">
        <f>COUNTIF($B$25:$AJ$25,1)+COUNTIF($B$25:$AJ$25,2)-AP16</f>
        <v>17</v>
      </c>
      <c r="AR16" s="2">
        <f>SUM(B16:AJ16)</f>
        <v>276</v>
      </c>
      <c r="AT16" s="1">
        <f>RANK(AZ16,$AZ$2:$AZ$21,)</f>
        <v>15</v>
      </c>
      <c r="AU16" s="9" t="str">
        <f>A16</f>
        <v>N Colosimo</v>
      </c>
      <c r="AV16" s="1">
        <f>AP16+AM16</f>
        <v>111</v>
      </c>
      <c r="AW16" s="1">
        <f>$AV$23-AV16</f>
        <v>92</v>
      </c>
      <c r="AX16" s="8">
        <f>AV16/$AV$23</f>
        <v>0.54679802955665024</v>
      </c>
      <c r="AY16" s="8" t="str">
        <f>CONCATENATE(AP16," ","-"," ",AQ16," ","(",AR16,")")</f>
        <v>18 - 17 (276)</v>
      </c>
      <c r="AZ16" s="17">
        <f>AR16+AL16</f>
        <v>2897</v>
      </c>
      <c r="BA16" s="15">
        <f>$AZ$2-AZ16</f>
        <v>717.5</v>
      </c>
      <c r="BB16" s="15">
        <f>SUM(B87:AJ87)</f>
        <v>0</v>
      </c>
      <c r="BC16" s="15">
        <f>AN16</f>
        <v>2897</v>
      </c>
      <c r="BI16">
        <v>1</v>
      </c>
      <c r="BJ16">
        <v>363</v>
      </c>
    </row>
    <row r="17" spans="1:62" x14ac:dyDescent="0.25">
      <c r="A17" s="9" t="s">
        <v>7</v>
      </c>
      <c r="B17" t="str">
        <f>IF(B43=B$25,B$26,"")</f>
        <v/>
      </c>
      <c r="C17" t="str">
        <f>IF(C43=C$25,C$26,"")</f>
        <v/>
      </c>
      <c r="D17">
        <f>IF(D43=D$25,D$26,"")</f>
        <v>18</v>
      </c>
      <c r="E17">
        <f>IF(E43=E$25,E$26,"")</f>
        <v>17</v>
      </c>
      <c r="F17" t="str">
        <f>IF(F43=F$25,F$26,"")</f>
        <v/>
      </c>
      <c r="G17">
        <f>IF(G43=G$25,G$26,"")</f>
        <v>11.5</v>
      </c>
      <c r="H17">
        <f>IF(H43=H$25,H$26,"")</f>
        <v>12</v>
      </c>
      <c r="I17" t="str">
        <f>IF(I43=I$25,I$26,"")</f>
        <v/>
      </c>
      <c r="J17">
        <f>IF(J43=J$25,J$26,"")</f>
        <v>14</v>
      </c>
      <c r="K17">
        <f>IF(K43=K$25,K$26,"")</f>
        <v>14.5</v>
      </c>
      <c r="L17" t="str">
        <f>IF(L43=L$25,L$26,"")</f>
        <v/>
      </c>
      <c r="M17">
        <f>IF(M43=M$25,M$26,"")</f>
        <v>12</v>
      </c>
      <c r="N17" t="str">
        <f>IF(N43=N$25,N$26,"")</f>
        <v/>
      </c>
      <c r="O17">
        <f>IF(O43=O$25,O$26,"")</f>
        <v>11</v>
      </c>
      <c r="P17" t="str">
        <f>IF(P43=P$25,P$26,"")</f>
        <v/>
      </c>
      <c r="Q17" t="str">
        <f>IF(Q43=Q$25,Q$26,"")</f>
        <v/>
      </c>
      <c r="R17" t="str">
        <f>IF(R43=R$25,R$26,"")</f>
        <v/>
      </c>
      <c r="S17">
        <f>IF(S43=S$25,S$26,"")</f>
        <v>12</v>
      </c>
      <c r="T17" t="str">
        <f>IF(T43=T$25,T$26,"")</f>
        <v/>
      </c>
      <c r="U17">
        <f>IF(U43=U$25,U$26,"")</f>
        <v>19</v>
      </c>
      <c r="V17" t="str">
        <f>IF(V43=V$25,V$26,"")</f>
        <v/>
      </c>
      <c r="W17" t="str">
        <f>IF(W43=W$25,W$26,"")</f>
        <v/>
      </c>
      <c r="X17">
        <f>IF(X43=X$25,X$26,"")</f>
        <v>13.5</v>
      </c>
      <c r="Y17" t="str">
        <f>IF(Y43=Y$25,Y$26,"")</f>
        <v/>
      </c>
      <c r="Z17" t="str">
        <f>IF(Z43=Z$25,Z$26,"")</f>
        <v/>
      </c>
      <c r="AA17">
        <f>IF(AA43=AA$25,AA$26,"")</f>
        <v>14</v>
      </c>
      <c r="AB17">
        <f>IF(AB43=AB$25,AB$26,"")</f>
        <v>15.5</v>
      </c>
      <c r="AC17">
        <f>IF(AC43=AC$25,AC$26,"")</f>
        <v>13.5</v>
      </c>
      <c r="AD17" t="str">
        <f>IF(AD43=AD$25,AD$26,"")</f>
        <v/>
      </c>
      <c r="AE17">
        <f>IF(AE43=AE$25,AE$26,"")</f>
        <v>15.5</v>
      </c>
      <c r="AF17">
        <f>IF(AF43=AF$25,AF$26,"")</f>
        <v>29</v>
      </c>
      <c r="AG17">
        <f>IF(AG43=AG$25,AG$26,"")</f>
        <v>26</v>
      </c>
      <c r="AH17">
        <f>IF(AH43=AH$25,AH$26,"")</f>
        <v>25</v>
      </c>
      <c r="AI17" t="str">
        <f>IF(AI43=AI$25,AI$26,"")</f>
        <v/>
      </c>
      <c r="AJ17" t="str">
        <f>IF(AJ43=AJ$25,AJ$26,"")</f>
        <v/>
      </c>
      <c r="AL17" s="4">
        <v>2487</v>
      </c>
      <c r="AM17" s="4">
        <v>89</v>
      </c>
      <c r="AN17" s="13">
        <f>AL17+SUM(B67:AJ67)</f>
        <v>2780</v>
      </c>
      <c r="AP17" s="3">
        <f>COUNT(B17:AJ17)</f>
        <v>18</v>
      </c>
      <c r="AQ17" s="3">
        <f>COUNTIF($B$25:$AJ$25,1)+COUNTIF($B$25:$AJ$25,2)-AP17</f>
        <v>17</v>
      </c>
      <c r="AR17" s="2">
        <f>SUM(B17:AJ17)</f>
        <v>293</v>
      </c>
      <c r="AT17" s="1">
        <f>RANK(AZ17,$AZ$2:$AZ$21,)</f>
        <v>17</v>
      </c>
      <c r="AU17" s="9" t="str">
        <f>A17</f>
        <v>Kim</v>
      </c>
      <c r="AV17" s="1">
        <f>AP17+AM17</f>
        <v>107</v>
      </c>
      <c r="AW17" s="1">
        <f>$AV$23-AV17</f>
        <v>96</v>
      </c>
      <c r="AX17" s="8">
        <f>AV17/$AV$23</f>
        <v>0.52709359605911332</v>
      </c>
      <c r="AY17" s="8" t="str">
        <f>CONCATENATE(AP17," ","-"," ",AQ17," ","(",AR17,")")</f>
        <v>18 - 17 (293)</v>
      </c>
      <c r="AZ17" s="17">
        <f>AR17+AL17</f>
        <v>2780</v>
      </c>
      <c r="BA17" s="15">
        <f>$AZ$2-AZ17</f>
        <v>834.5</v>
      </c>
      <c r="BB17" s="15">
        <f>SUM(B88:AJ88)</f>
        <v>0</v>
      </c>
      <c r="BC17" s="15">
        <f>AN17</f>
        <v>2780</v>
      </c>
      <c r="BI17">
        <v>0</v>
      </c>
      <c r="BJ17">
        <v>317</v>
      </c>
    </row>
    <row r="18" spans="1:62" x14ac:dyDescent="0.25">
      <c r="A18" s="9" t="s">
        <v>29</v>
      </c>
      <c r="B18" t="str">
        <f>IF(B44=B$25,B$26,"")</f>
        <v/>
      </c>
      <c r="C18" t="str">
        <f>IF(C44=C$25,C$26,"")</f>
        <v/>
      </c>
      <c r="D18" t="str">
        <f>IF(D44=D$25,D$26,"")</f>
        <v/>
      </c>
      <c r="E18" t="str">
        <f>IF(E44=E$25,E$26,"")</f>
        <v/>
      </c>
      <c r="F18" t="str">
        <f>IF(F44=F$25,F$26,"")</f>
        <v/>
      </c>
      <c r="G18" t="str">
        <f>IF(G44=G$25,G$26,"")</f>
        <v/>
      </c>
      <c r="H18" t="str">
        <f>IF(H44=H$25,H$26,"")</f>
        <v/>
      </c>
      <c r="I18" t="str">
        <f>IF(I44=I$25,I$26,"")</f>
        <v/>
      </c>
      <c r="J18" t="str">
        <f>IF(J44=J$25,J$26,"")</f>
        <v/>
      </c>
      <c r="K18" t="str">
        <f>IF(K44=K$25,K$26,"")</f>
        <v/>
      </c>
      <c r="L18" t="str">
        <f>IF(L44=L$25,L$26,"")</f>
        <v/>
      </c>
      <c r="M18" t="str">
        <f>IF(M44=M$25,M$26,"")</f>
        <v/>
      </c>
      <c r="N18" t="str">
        <f>IF(N44=N$25,N$26,"")</f>
        <v/>
      </c>
      <c r="O18" t="str">
        <f>IF(O44=O$25,O$26,"")</f>
        <v/>
      </c>
      <c r="P18" t="str">
        <f>IF(P44=P$25,P$26,"")</f>
        <v/>
      </c>
      <c r="Q18" t="str">
        <f>IF(Q44=Q$25,Q$26,"")</f>
        <v/>
      </c>
      <c r="R18" t="str">
        <f>IF(R44=R$25,R$26,"")</f>
        <v/>
      </c>
      <c r="S18" t="str">
        <f>IF(S44=S$25,S$26,"")</f>
        <v/>
      </c>
      <c r="T18" t="str">
        <f>IF(T44=T$25,T$26,"")</f>
        <v/>
      </c>
      <c r="U18" t="str">
        <f>IF(U44=U$25,U$26,"")</f>
        <v/>
      </c>
      <c r="V18" t="str">
        <f>IF(V44=V$25,V$26,"")</f>
        <v/>
      </c>
      <c r="W18" t="str">
        <f>IF(W44=W$25,W$26,"")</f>
        <v/>
      </c>
      <c r="X18" t="str">
        <f>IF(X44=X$25,X$26,"")</f>
        <v/>
      </c>
      <c r="Y18" t="str">
        <f>IF(Y44=Y$25,Y$26,"")</f>
        <v/>
      </c>
      <c r="Z18" t="str">
        <f>IF(Z44=Z$25,Z$26,"")</f>
        <v/>
      </c>
      <c r="AA18" t="str">
        <f>IF(AA44=AA$25,AA$26,"")</f>
        <v/>
      </c>
      <c r="AB18" t="str">
        <f>IF(AB44=AB$25,AB$26,"")</f>
        <v/>
      </c>
      <c r="AC18" t="str">
        <f>IF(AC44=AC$25,AC$26,"")</f>
        <v/>
      </c>
      <c r="AD18" t="str">
        <f>IF(AD44=AD$25,AD$26,"")</f>
        <v/>
      </c>
      <c r="AE18" t="str">
        <f>IF(AE44=AE$25,AE$26,"")</f>
        <v/>
      </c>
      <c r="AF18" t="str">
        <f>IF(AF44=AF$25,AF$26,"")</f>
        <v/>
      </c>
      <c r="AG18" t="str">
        <f>IF(AG44=AG$25,AG$26,"")</f>
        <v/>
      </c>
      <c r="AH18" t="str">
        <f>IF(AH44=AH$25,AH$26,"")</f>
        <v/>
      </c>
      <c r="AI18" t="str">
        <f>IF(AI44=AI$25,AI$26,"")</f>
        <v/>
      </c>
      <c r="AJ18" t="str">
        <f>IF(AJ44=AJ$25,AJ$26,"")</f>
        <v/>
      </c>
      <c r="AL18" s="4">
        <v>2473</v>
      </c>
      <c r="AM18" s="4">
        <v>86</v>
      </c>
      <c r="AN18" s="13">
        <f>AL18+SUM(B68:AJ68)</f>
        <v>2473</v>
      </c>
      <c r="AP18" s="3">
        <f>COUNT(B18:AJ18)</f>
        <v>0</v>
      </c>
      <c r="AQ18" s="3">
        <f>COUNTIF($B$25:$AJ$25,1)+COUNTIF($B$25:$AJ$25,2)-AP18</f>
        <v>35</v>
      </c>
      <c r="AR18" s="2">
        <f>SUM(B18:AJ18)</f>
        <v>0</v>
      </c>
      <c r="AT18" s="1">
        <f>RANK(AZ18,$AZ$2:$AZ$21,)</f>
        <v>18</v>
      </c>
      <c r="AU18" s="9" t="str">
        <f>A18</f>
        <v>Khalaf</v>
      </c>
      <c r="AV18" s="1">
        <f>AP18+AM18</f>
        <v>86</v>
      </c>
      <c r="AW18" s="1">
        <f>$AV$23-AV18</f>
        <v>117</v>
      </c>
      <c r="AX18" s="8">
        <f>AV18/$AV$23</f>
        <v>0.42364532019704432</v>
      </c>
      <c r="AY18" s="8" t="str">
        <f>CONCATENATE(AP18," ","-"," ",AQ18," ","(",AR18,")")</f>
        <v>0 - 35 (0)</v>
      </c>
      <c r="AZ18" s="17">
        <f>AR18+AL18</f>
        <v>2473</v>
      </c>
      <c r="BA18" s="15">
        <f>$AZ$2-AZ18</f>
        <v>1141.5</v>
      </c>
      <c r="BC18" s="15">
        <f>AN18</f>
        <v>2473</v>
      </c>
      <c r="BI18">
        <v>2</v>
      </c>
      <c r="BJ18">
        <v>383</v>
      </c>
    </row>
    <row r="19" spans="1:62" x14ac:dyDescent="0.25">
      <c r="A19" s="9" t="s">
        <v>27</v>
      </c>
      <c r="B19">
        <f>IF(B45=B$25,B$26,"")</f>
        <v>14</v>
      </c>
      <c r="C19" t="str">
        <f>IF(C45=C$25,C$26,"")</f>
        <v/>
      </c>
      <c r="D19" t="str">
        <f>IF(D45=D$25,D$26,"")</f>
        <v/>
      </c>
      <c r="E19">
        <f>IF(E45=E$25,E$26,"")</f>
        <v>17</v>
      </c>
      <c r="F19">
        <f>IF(F45=F$25,F$26,"")</f>
        <v>12</v>
      </c>
      <c r="G19">
        <f>IF(G45=G$25,G$26,"")</f>
        <v>11.5</v>
      </c>
      <c r="H19" t="str">
        <f>IF(H45=H$25,H$26,"")</f>
        <v/>
      </c>
      <c r="I19" t="str">
        <f>IF(I45=I$25,I$26,"")</f>
        <v/>
      </c>
      <c r="J19">
        <f>IF(J45=J$25,J$26,"")</f>
        <v>14</v>
      </c>
      <c r="K19">
        <f>IF(K45=K$25,K$26,"")</f>
        <v>14.5</v>
      </c>
      <c r="L19" t="str">
        <f>IF(L45=L$25,L$26,"")</f>
        <v/>
      </c>
      <c r="M19">
        <f>IF(M45=M$25,M$26,"")</f>
        <v>12</v>
      </c>
      <c r="N19">
        <f>IF(N45=N$25,N$26,"")</f>
        <v>15.5</v>
      </c>
      <c r="O19">
        <f>IF(O45=O$25,O$26,"")</f>
        <v>11</v>
      </c>
      <c r="P19">
        <f>IF(P45=P$25,P$26,"")</f>
        <v>13.5</v>
      </c>
      <c r="Q19">
        <f>IF(Q45=Q$25,Q$26,"")</f>
        <v>15.5</v>
      </c>
      <c r="R19">
        <f>IF(R45=R$25,R$26,"")</f>
        <v>13</v>
      </c>
      <c r="S19">
        <f>IF(S45=S$25,S$26,"")</f>
        <v>12</v>
      </c>
      <c r="T19" t="str">
        <f>IF(T45=T$25,T$26,"")</f>
        <v/>
      </c>
      <c r="U19" t="str">
        <f>IF(U45=U$25,U$26,"")</f>
        <v/>
      </c>
      <c r="V19">
        <f>IF(V45=V$25,V$26,"")</f>
        <v>13</v>
      </c>
      <c r="W19">
        <f>IF(W45=W$25,W$26,"")</f>
        <v>16</v>
      </c>
      <c r="X19">
        <f>IF(X45=X$25,X$26,"")</f>
        <v>13.5</v>
      </c>
      <c r="Y19">
        <f>IF(Y45=Y$25,Y$26,"")</f>
        <v>16</v>
      </c>
      <c r="Z19" t="str">
        <f>IF(Z45=Z$25,Z$26,"")</f>
        <v/>
      </c>
      <c r="AA19">
        <f>IF(AA45=AA$25,AA$26,"")</f>
        <v>14</v>
      </c>
      <c r="AB19">
        <f>IF(AB45=AB$25,AB$26,"")</f>
        <v>15.5</v>
      </c>
      <c r="AC19">
        <f>IF(AC45=AC$25,AC$26,"")</f>
        <v>13.5</v>
      </c>
      <c r="AD19">
        <f>IF(AD45=AD$25,AD$26,"")</f>
        <v>15.5</v>
      </c>
      <c r="AE19">
        <f>IF(AE45=AE$25,AE$26,"")</f>
        <v>15.5</v>
      </c>
      <c r="AF19">
        <f>IF(AF45=AF$25,AF$26,"")</f>
        <v>29</v>
      </c>
      <c r="AG19">
        <f>IF(AG45=AG$25,AG$26,"")</f>
        <v>26</v>
      </c>
      <c r="AH19" t="str">
        <f>IF(AH45=AH$25,AH$26,"")</f>
        <v/>
      </c>
      <c r="AI19" t="str">
        <f>IF(AI45=AI$25,AI$26,"")</f>
        <v/>
      </c>
      <c r="AJ19" t="str">
        <f>IF(AJ45=AJ$25,AJ$26,"")</f>
        <v/>
      </c>
      <c r="AL19" s="4">
        <v>2448</v>
      </c>
      <c r="AM19" s="4">
        <v>87</v>
      </c>
      <c r="AN19" s="13">
        <f>AL19+SUM(B69:AJ69)</f>
        <v>2811</v>
      </c>
      <c r="AP19" s="3">
        <f>COUNT(B19:AJ19)</f>
        <v>24</v>
      </c>
      <c r="AQ19" s="3">
        <f>COUNTIF($B$25:$AJ$25,1)+COUNTIF($B$25:$AJ$25,2)-AP19</f>
        <v>11</v>
      </c>
      <c r="AR19" s="2">
        <f>SUM(B19:AJ19)</f>
        <v>363</v>
      </c>
      <c r="AT19" s="1">
        <f>RANK(AZ19,$AZ$2:$AZ$21,)</f>
        <v>16</v>
      </c>
      <c r="AU19" s="9" t="str">
        <f>A19</f>
        <v>P Schocke</v>
      </c>
      <c r="AV19" s="1">
        <f>AP19+AM19</f>
        <v>111</v>
      </c>
      <c r="AW19" s="1">
        <f>$AV$23-AV19</f>
        <v>92</v>
      </c>
      <c r="AX19" s="8">
        <f>AV19/$AV$23</f>
        <v>0.54679802955665024</v>
      </c>
      <c r="AY19" s="8" t="str">
        <f>CONCATENATE(AP19," ","-"," ",AQ19," ","(",AR19,")")</f>
        <v>24 - 11 (363)</v>
      </c>
      <c r="AZ19" s="17">
        <f>AR19+AL19</f>
        <v>2811</v>
      </c>
      <c r="BA19" s="15">
        <f>$AZ$2-AZ19</f>
        <v>803.5</v>
      </c>
      <c r="BB19" s="15">
        <f>SUM(B90:AJ90)</f>
        <v>0</v>
      </c>
      <c r="BC19" s="15">
        <f>AN19</f>
        <v>2811</v>
      </c>
      <c r="BI19">
        <v>2</v>
      </c>
      <c r="BJ19">
        <v>370</v>
      </c>
    </row>
    <row r="20" spans="1:62" x14ac:dyDescent="0.25">
      <c r="A20" s="9" t="s">
        <v>32</v>
      </c>
      <c r="B20" t="str">
        <f>IF(B46=B$25,B$26,"")</f>
        <v/>
      </c>
      <c r="C20" t="str">
        <f>IF(C46=C$25,C$26,"")</f>
        <v/>
      </c>
      <c r="D20" t="str">
        <f>IF(D46=D$25,D$26,"")</f>
        <v/>
      </c>
      <c r="E20" t="str">
        <f>IF(E46=E$25,E$26,"")</f>
        <v/>
      </c>
      <c r="F20" t="str">
        <f>IF(F46=F$25,F$26,"")</f>
        <v/>
      </c>
      <c r="G20" t="str">
        <f>IF(G46=G$25,G$26,"")</f>
        <v/>
      </c>
      <c r="H20" t="str">
        <f>IF(H46=H$25,H$26,"")</f>
        <v/>
      </c>
      <c r="I20" t="str">
        <f>IF(I46=I$25,I$26,"")</f>
        <v/>
      </c>
      <c r="J20" t="str">
        <f>IF(J46=J$25,J$26,"")</f>
        <v/>
      </c>
      <c r="K20" t="str">
        <f>IF(K46=K$25,K$26,"")</f>
        <v/>
      </c>
      <c r="L20" t="str">
        <f>IF(L46=L$25,L$26,"")</f>
        <v/>
      </c>
      <c r="M20" t="str">
        <f>IF(M46=M$25,M$26,"")</f>
        <v/>
      </c>
      <c r="N20" t="str">
        <f>IF(N46=N$25,N$26,"")</f>
        <v/>
      </c>
      <c r="O20" t="str">
        <f>IF(O46=O$25,O$26,"")</f>
        <v/>
      </c>
      <c r="P20" t="str">
        <f>IF(P46=P$25,P$26,"")</f>
        <v/>
      </c>
      <c r="Q20" t="str">
        <f>IF(Q46=Q$25,Q$26,"")</f>
        <v/>
      </c>
      <c r="R20" t="str">
        <f>IF(R46=R$25,R$26,"")</f>
        <v/>
      </c>
      <c r="S20" t="str">
        <f>IF(S46=S$25,S$26,"")</f>
        <v/>
      </c>
      <c r="T20" t="str">
        <f>IF(T46=T$25,T$26,"")</f>
        <v/>
      </c>
      <c r="U20" t="str">
        <f>IF(U46=U$25,U$26,"")</f>
        <v/>
      </c>
      <c r="V20" t="str">
        <f>IF(V46=V$25,V$26,"")</f>
        <v/>
      </c>
      <c r="W20" t="str">
        <f>IF(W46=W$25,W$26,"")</f>
        <v/>
      </c>
      <c r="X20" t="str">
        <f>IF(X46=X$25,X$26,"")</f>
        <v/>
      </c>
      <c r="Y20" t="str">
        <f>IF(Y46=Y$25,Y$26,"")</f>
        <v/>
      </c>
      <c r="Z20" t="str">
        <f>IF(Z46=Z$25,Z$26,"")</f>
        <v/>
      </c>
      <c r="AA20" t="str">
        <f>IF(AA46=AA$25,AA$26,"")</f>
        <v/>
      </c>
      <c r="AB20" t="str">
        <f>IF(AB46=AB$25,AB$26,"")</f>
        <v/>
      </c>
      <c r="AC20" t="str">
        <f>IF(AC46=AC$25,AC$26,"")</f>
        <v/>
      </c>
      <c r="AD20" t="str">
        <f>IF(AD46=AD$25,AD$26,"")</f>
        <v/>
      </c>
      <c r="AE20" t="str">
        <f>IF(AE46=AE$25,AE$26,"")</f>
        <v/>
      </c>
      <c r="AF20" t="str">
        <f>IF(AF46=AF$25,AF$26,"")</f>
        <v/>
      </c>
      <c r="AG20" t="str">
        <f>IF(AG46=AG$25,AG$26,"")</f>
        <v/>
      </c>
      <c r="AH20" t="str">
        <f>IF(AH46=AH$25,AH$26,"")</f>
        <v/>
      </c>
      <c r="AI20" t="str">
        <f>IF(AI46=AI$25,AI$26,"")</f>
        <v/>
      </c>
      <c r="AJ20" t="str">
        <f>IF(AJ46=AJ$25,AJ$26,"")</f>
        <v/>
      </c>
      <c r="AL20" s="4">
        <v>1943</v>
      </c>
      <c r="AM20" s="4">
        <v>67</v>
      </c>
      <c r="AN20" s="13">
        <f>AL20+SUM(B70:AJ70)</f>
        <v>1943</v>
      </c>
      <c r="AP20" s="3">
        <f>COUNT(B20:AJ20)</f>
        <v>0</v>
      </c>
      <c r="AQ20" s="3">
        <f>COUNTIF($B$25:$AJ$25,1)+COUNTIF($B$25:$AJ$25,2)-AP20</f>
        <v>35</v>
      </c>
      <c r="AR20" s="2">
        <f>SUM(B20:AJ20)</f>
        <v>0</v>
      </c>
      <c r="AT20" s="1">
        <f>RANK(AZ20,$AZ$2:$AZ$21,)</f>
        <v>19</v>
      </c>
      <c r="AU20" s="9" t="str">
        <f>A20</f>
        <v>Casey</v>
      </c>
      <c r="AV20" s="1">
        <f>AP20+AM20</f>
        <v>67</v>
      </c>
      <c r="AW20" s="1">
        <f>$AV$23-AV20</f>
        <v>136</v>
      </c>
      <c r="AX20" s="8">
        <f>AV20/$AV$23</f>
        <v>0.33004926108374383</v>
      </c>
      <c r="AY20" s="8" t="str">
        <f>CONCATENATE(AP20," ","-"," ",AQ20," ","(",AR20,")")</f>
        <v>0 - 35 (0)</v>
      </c>
      <c r="AZ20" s="17">
        <f>AR20+AL20</f>
        <v>1943</v>
      </c>
      <c r="BA20" s="15">
        <f>$AZ$2-AZ20</f>
        <v>1671.5</v>
      </c>
      <c r="BC20" s="15">
        <f>AN20</f>
        <v>1943</v>
      </c>
      <c r="BI20">
        <v>1</v>
      </c>
      <c r="BJ20">
        <v>298</v>
      </c>
    </row>
    <row r="21" spans="1:62" x14ac:dyDescent="0.25">
      <c r="A21" s="9" t="s">
        <v>61</v>
      </c>
      <c r="B21" t="str">
        <f t="shared" ref="B21:AJ21" si="0">IF(B47=B$25,B$26,"")</f>
        <v/>
      </c>
      <c r="C21" t="str">
        <f t="shared" si="0"/>
        <v/>
      </c>
      <c r="D21" t="str">
        <f t="shared" si="0"/>
        <v/>
      </c>
      <c r="E21">
        <f t="shared" si="0"/>
        <v>17</v>
      </c>
      <c r="F21">
        <f t="shared" si="0"/>
        <v>12</v>
      </c>
      <c r="G21">
        <f t="shared" si="0"/>
        <v>11.5</v>
      </c>
      <c r="H21">
        <f t="shared" si="0"/>
        <v>12</v>
      </c>
      <c r="I21" t="str">
        <f t="shared" si="0"/>
        <v/>
      </c>
      <c r="J21" t="str">
        <f t="shared" si="0"/>
        <v/>
      </c>
      <c r="K21">
        <f t="shared" si="0"/>
        <v>14.5</v>
      </c>
      <c r="L21">
        <f t="shared" si="0"/>
        <v>16</v>
      </c>
      <c r="M21">
        <f t="shared" si="0"/>
        <v>12</v>
      </c>
      <c r="N21" t="str">
        <f t="shared" si="0"/>
        <v/>
      </c>
      <c r="O21">
        <f t="shared" si="0"/>
        <v>11</v>
      </c>
      <c r="P21">
        <f t="shared" si="0"/>
        <v>13.5</v>
      </c>
      <c r="Q21" t="str">
        <f t="shared" si="0"/>
        <v/>
      </c>
      <c r="R21" t="str">
        <f t="shared" si="0"/>
        <v/>
      </c>
      <c r="S21">
        <f t="shared" si="0"/>
        <v>12</v>
      </c>
      <c r="T21">
        <f t="shared" si="0"/>
        <v>13.5</v>
      </c>
      <c r="U21" t="str">
        <f t="shared" si="0"/>
        <v/>
      </c>
      <c r="V21">
        <f t="shared" si="0"/>
        <v>13</v>
      </c>
      <c r="W21">
        <f t="shared" si="0"/>
        <v>16</v>
      </c>
      <c r="X21">
        <f t="shared" si="0"/>
        <v>13.5</v>
      </c>
      <c r="Y21" t="str">
        <f t="shared" si="0"/>
        <v/>
      </c>
      <c r="Z21">
        <f t="shared" si="0"/>
        <v>15.5</v>
      </c>
      <c r="AA21" t="str">
        <f t="shared" si="0"/>
        <v/>
      </c>
      <c r="AB21" t="str">
        <f t="shared" si="0"/>
        <v/>
      </c>
      <c r="AC21" t="str">
        <f t="shared" si="0"/>
        <v/>
      </c>
      <c r="AD21">
        <f t="shared" si="0"/>
        <v>15.5</v>
      </c>
      <c r="AE21" t="str">
        <f t="shared" si="0"/>
        <v/>
      </c>
      <c r="AF21">
        <f t="shared" si="0"/>
        <v>29</v>
      </c>
      <c r="AG21">
        <f t="shared" si="0"/>
        <v>26</v>
      </c>
      <c r="AH21">
        <f t="shared" si="0"/>
        <v>25</v>
      </c>
      <c r="AI21" t="str">
        <f t="shared" si="0"/>
        <v/>
      </c>
      <c r="AJ21" t="str">
        <f t="shared" si="0"/>
        <v/>
      </c>
      <c r="AL21" s="4">
        <v>812</v>
      </c>
      <c r="AM21" s="4">
        <v>30</v>
      </c>
      <c r="AN21" s="13">
        <f t="shared" ref="AN3:AN21" si="1">AL21+SUM(B71:AJ71)</f>
        <v>1110.5</v>
      </c>
      <c r="AP21" s="3">
        <f t="shared" ref="AP3:AP21" si="2">COUNT(B21:AJ21)</f>
        <v>19</v>
      </c>
      <c r="AQ21" s="3">
        <f t="shared" ref="AQ3:AQ21" si="3">COUNTIF($B$25:$AJ$25,1)+COUNTIF($B$25:$AJ$25,2)-AP21</f>
        <v>16</v>
      </c>
      <c r="AR21" s="2">
        <f t="shared" ref="AR3:AR21" si="4">SUM(B21:AJ21)</f>
        <v>298.5</v>
      </c>
      <c r="AT21" s="1">
        <f t="shared" ref="AT2:AT21" si="5">RANK(AZ21,$AZ$2:$AZ$21,)</f>
        <v>20</v>
      </c>
      <c r="AU21" s="9" t="str">
        <f t="shared" ref="AU2:AU21" si="6">A21</f>
        <v>van Namen</v>
      </c>
      <c r="AV21" s="1">
        <f t="shared" ref="AV2:AV21" si="7">AP21+AM21</f>
        <v>49</v>
      </c>
      <c r="AW21" s="1">
        <f t="shared" ref="AW3:AW21" si="8">$AV$23-AV21</f>
        <v>154</v>
      </c>
      <c r="AX21" s="8">
        <f t="shared" ref="AX2:AX21" si="9">AV21/$AV$23</f>
        <v>0.2413793103448276</v>
      </c>
      <c r="AY21" s="8" t="str">
        <f t="shared" ref="AY3:AY21" si="10">CONCATENATE(AP21," ","-"," ",AQ21," ","(",AR21,")")</f>
        <v>19 - 16 (298.5)</v>
      </c>
      <c r="AZ21" s="17">
        <f t="shared" ref="AZ2:AZ21" si="11">AR21+AL21</f>
        <v>1110.5</v>
      </c>
      <c r="BC21" s="15">
        <f t="shared" ref="BC2:BC21" si="12">AN21</f>
        <v>1110.5</v>
      </c>
      <c r="BI21">
        <v>1</v>
      </c>
      <c r="BJ21">
        <v>279</v>
      </c>
    </row>
    <row r="23" spans="1:62" x14ac:dyDescent="0.25">
      <c r="A23" s="14" t="s">
        <v>106</v>
      </c>
      <c r="B23" s="14" t="s">
        <v>86</v>
      </c>
      <c r="C23" s="14" t="s">
        <v>87</v>
      </c>
      <c r="D23" s="14" t="s">
        <v>88</v>
      </c>
      <c r="E23" s="14" t="s">
        <v>89</v>
      </c>
      <c r="F23" s="14" t="s">
        <v>86</v>
      </c>
      <c r="G23" s="14" t="s">
        <v>98</v>
      </c>
      <c r="H23" s="14" t="s">
        <v>91</v>
      </c>
      <c r="I23" s="14" t="s">
        <v>94</v>
      </c>
      <c r="J23" s="14" t="s">
        <v>101</v>
      </c>
      <c r="K23" s="14" t="s">
        <v>100</v>
      </c>
      <c r="L23" s="14" t="s">
        <v>86</v>
      </c>
      <c r="M23" s="14" t="s">
        <v>96</v>
      </c>
      <c r="N23" s="14" t="s">
        <v>89</v>
      </c>
      <c r="O23" s="14" t="s">
        <v>101</v>
      </c>
      <c r="P23" s="14" t="s">
        <v>90</v>
      </c>
      <c r="Q23" s="14" t="s">
        <v>102</v>
      </c>
      <c r="R23" s="14" t="s">
        <v>94</v>
      </c>
      <c r="S23" s="14" t="s">
        <v>93</v>
      </c>
      <c r="T23" s="14" t="s">
        <v>86</v>
      </c>
      <c r="U23" s="14" t="s">
        <v>95</v>
      </c>
      <c r="V23" s="14" t="s">
        <v>96</v>
      </c>
      <c r="W23" s="14" t="s">
        <v>93</v>
      </c>
      <c r="X23" s="14" t="s">
        <v>103</v>
      </c>
      <c r="Y23" s="14" t="s">
        <v>99</v>
      </c>
      <c r="Z23" s="14" t="s">
        <v>94</v>
      </c>
      <c r="AA23" s="14" t="s">
        <v>91</v>
      </c>
      <c r="AB23" s="14" t="s">
        <v>87</v>
      </c>
      <c r="AC23" s="14" t="s">
        <v>104</v>
      </c>
      <c r="AD23" s="14" t="s">
        <v>88</v>
      </c>
      <c r="AE23" s="14" t="s">
        <v>98</v>
      </c>
      <c r="AF23" s="14" t="s">
        <v>101</v>
      </c>
      <c r="AG23" s="14" t="s">
        <v>88</v>
      </c>
      <c r="AH23" s="14" t="s">
        <v>94</v>
      </c>
      <c r="AI23" s="14" t="s">
        <v>101</v>
      </c>
      <c r="AJ23" s="14" t="s">
        <v>98</v>
      </c>
      <c r="AV23" s="6">
        <f>168+COUNTIF(B25:AJ25,1)+COUNTIF(B25:AJ25,2)</f>
        <v>203</v>
      </c>
      <c r="AW23" s="6"/>
      <c r="AX23" s="7" t="s">
        <v>40</v>
      </c>
      <c r="AY23" s="7"/>
    </row>
    <row r="24" spans="1:62" x14ac:dyDescent="0.25">
      <c r="A24" s="14" t="s">
        <v>107</v>
      </c>
      <c r="B24" s="14" t="s">
        <v>101</v>
      </c>
      <c r="C24" s="14" t="s">
        <v>97</v>
      </c>
      <c r="D24" s="14" t="s">
        <v>100</v>
      </c>
      <c r="E24" s="14" t="s">
        <v>94</v>
      </c>
      <c r="F24" s="14" t="s">
        <v>100</v>
      </c>
      <c r="G24" s="14" t="s">
        <v>90</v>
      </c>
      <c r="H24" s="14" t="s">
        <v>88</v>
      </c>
      <c r="I24" s="14" t="s">
        <v>91</v>
      </c>
      <c r="J24" s="14" t="s">
        <v>92</v>
      </c>
      <c r="K24" s="14" t="s">
        <v>91</v>
      </c>
      <c r="L24" s="14" t="s">
        <v>98</v>
      </c>
      <c r="M24" s="14" t="s">
        <v>86</v>
      </c>
      <c r="N24" s="14" t="s">
        <v>91</v>
      </c>
      <c r="O24" s="14" t="s">
        <v>90</v>
      </c>
      <c r="P24" s="14" t="s">
        <v>86</v>
      </c>
      <c r="Q24" s="14" t="s">
        <v>93</v>
      </c>
      <c r="R24" s="14" t="s">
        <v>101</v>
      </c>
      <c r="S24" s="14" t="s">
        <v>87</v>
      </c>
      <c r="T24" s="14" t="s">
        <v>91</v>
      </c>
      <c r="U24" s="14" t="s">
        <v>97</v>
      </c>
      <c r="V24" s="14" t="s">
        <v>103</v>
      </c>
      <c r="W24" s="14" t="s">
        <v>97</v>
      </c>
      <c r="X24" s="14" t="s">
        <v>98</v>
      </c>
      <c r="Y24" s="14" t="s">
        <v>92</v>
      </c>
      <c r="Z24" s="14" t="s">
        <v>95</v>
      </c>
      <c r="AA24" s="14" t="s">
        <v>88</v>
      </c>
      <c r="AB24" s="14" t="s">
        <v>89</v>
      </c>
      <c r="AC24" s="14" t="s">
        <v>98</v>
      </c>
      <c r="AD24" s="14" t="s">
        <v>92</v>
      </c>
      <c r="AE24" s="14" t="s">
        <v>91</v>
      </c>
      <c r="AF24" s="14" t="s">
        <v>87</v>
      </c>
      <c r="AG24" s="14" t="s">
        <v>87</v>
      </c>
      <c r="AH24" s="14" t="s">
        <v>103</v>
      </c>
      <c r="AI24" s="14" t="s">
        <v>96</v>
      </c>
      <c r="AJ24" s="14" t="s">
        <v>100</v>
      </c>
      <c r="AP24" s="2"/>
      <c r="AQ24" s="2"/>
    </row>
    <row r="25" spans="1:62" x14ac:dyDescent="0.25">
      <c r="A25" t="s">
        <v>105</v>
      </c>
      <c r="B25" s="5">
        <v>1</v>
      </c>
      <c r="C25" s="5">
        <v>1</v>
      </c>
      <c r="D25" s="5">
        <v>2</v>
      </c>
      <c r="E25" s="5">
        <v>2</v>
      </c>
      <c r="F25" s="5">
        <v>1</v>
      </c>
      <c r="G25" s="5">
        <v>2</v>
      </c>
      <c r="H25" s="5">
        <v>2</v>
      </c>
      <c r="I25" s="5">
        <v>1</v>
      </c>
      <c r="J25" s="5">
        <v>2</v>
      </c>
      <c r="K25" s="5">
        <v>2</v>
      </c>
      <c r="L25" s="5">
        <v>1</v>
      </c>
      <c r="M25" s="5">
        <v>2</v>
      </c>
      <c r="N25" s="5">
        <v>1</v>
      </c>
      <c r="O25" s="5">
        <v>2</v>
      </c>
      <c r="P25" s="5">
        <v>1</v>
      </c>
      <c r="Q25" s="5">
        <v>1</v>
      </c>
      <c r="R25" s="5">
        <v>1</v>
      </c>
      <c r="S25" s="5">
        <v>2</v>
      </c>
      <c r="T25" s="5">
        <v>1</v>
      </c>
      <c r="U25" s="5">
        <v>2</v>
      </c>
      <c r="V25" s="5">
        <v>1</v>
      </c>
      <c r="W25" s="5">
        <v>1</v>
      </c>
      <c r="X25" s="5">
        <v>2</v>
      </c>
      <c r="Y25" s="5">
        <v>1</v>
      </c>
      <c r="Z25" s="5">
        <v>1</v>
      </c>
      <c r="AA25" s="5">
        <v>2</v>
      </c>
      <c r="AB25" s="5">
        <v>2</v>
      </c>
      <c r="AC25" s="5">
        <v>2</v>
      </c>
      <c r="AD25" s="5">
        <v>1</v>
      </c>
      <c r="AE25" s="5">
        <v>2</v>
      </c>
      <c r="AF25" s="5">
        <v>2</v>
      </c>
      <c r="AG25" s="5">
        <v>2</v>
      </c>
      <c r="AH25" s="5">
        <v>1</v>
      </c>
      <c r="AI25" s="5">
        <v>1</v>
      </c>
      <c r="AJ25" s="5">
        <v>1</v>
      </c>
    </row>
    <row r="26" spans="1:62" x14ac:dyDescent="0.25">
      <c r="B26">
        <f t="shared" ref="B26:AJ26" si="13">IF(B25=1,B49,B50)</f>
        <v>14</v>
      </c>
      <c r="C26">
        <f t="shared" si="13"/>
        <v>17</v>
      </c>
      <c r="D26">
        <f t="shared" si="13"/>
        <v>18</v>
      </c>
      <c r="E26">
        <f t="shared" si="13"/>
        <v>17</v>
      </c>
      <c r="F26">
        <f t="shared" si="13"/>
        <v>12</v>
      </c>
      <c r="G26">
        <f t="shared" si="13"/>
        <v>11.5</v>
      </c>
      <c r="H26">
        <f t="shared" si="13"/>
        <v>12</v>
      </c>
      <c r="I26">
        <f t="shared" si="13"/>
        <v>14.5</v>
      </c>
      <c r="J26">
        <f t="shared" si="13"/>
        <v>14</v>
      </c>
      <c r="K26">
        <f t="shared" si="13"/>
        <v>14.5</v>
      </c>
      <c r="L26">
        <f t="shared" si="13"/>
        <v>16</v>
      </c>
      <c r="M26">
        <f t="shared" si="13"/>
        <v>12</v>
      </c>
      <c r="N26">
        <f t="shared" si="13"/>
        <v>15.5</v>
      </c>
      <c r="O26">
        <f t="shared" si="13"/>
        <v>11</v>
      </c>
      <c r="P26">
        <f t="shared" si="13"/>
        <v>13.5</v>
      </c>
      <c r="Q26">
        <f t="shared" si="13"/>
        <v>15.5</v>
      </c>
      <c r="R26">
        <f t="shared" si="13"/>
        <v>13</v>
      </c>
      <c r="S26">
        <f t="shared" si="13"/>
        <v>12</v>
      </c>
      <c r="T26">
        <f t="shared" si="13"/>
        <v>13.5</v>
      </c>
      <c r="U26">
        <f t="shared" si="13"/>
        <v>19</v>
      </c>
      <c r="V26">
        <f t="shared" si="13"/>
        <v>13</v>
      </c>
      <c r="W26">
        <f t="shared" si="13"/>
        <v>16</v>
      </c>
      <c r="X26">
        <f t="shared" si="13"/>
        <v>13.5</v>
      </c>
      <c r="Y26">
        <f t="shared" si="13"/>
        <v>16</v>
      </c>
      <c r="Z26">
        <f t="shared" si="13"/>
        <v>15.5</v>
      </c>
      <c r="AA26">
        <f t="shared" si="13"/>
        <v>14</v>
      </c>
      <c r="AB26">
        <f t="shared" si="13"/>
        <v>15.5</v>
      </c>
      <c r="AC26">
        <f t="shared" si="13"/>
        <v>13.5</v>
      </c>
      <c r="AD26">
        <f t="shared" si="13"/>
        <v>15.5</v>
      </c>
      <c r="AE26">
        <f t="shared" si="13"/>
        <v>15.5</v>
      </c>
      <c r="AF26">
        <f t="shared" si="13"/>
        <v>29</v>
      </c>
      <c r="AG26">
        <f t="shared" si="13"/>
        <v>26</v>
      </c>
      <c r="AH26">
        <f t="shared" si="13"/>
        <v>25</v>
      </c>
      <c r="AI26">
        <f t="shared" si="13"/>
        <v>39</v>
      </c>
      <c r="AJ26">
        <f t="shared" si="13"/>
        <v>66</v>
      </c>
      <c r="AV26" s="1">
        <f>49/83</f>
        <v>0.59036144578313254</v>
      </c>
    </row>
    <row r="28" spans="1:62" x14ac:dyDescent="0.25">
      <c r="A28" t="s">
        <v>41</v>
      </c>
      <c r="B28">
        <v>1</v>
      </c>
      <c r="C28">
        <v>1</v>
      </c>
      <c r="D28">
        <v>1</v>
      </c>
      <c r="E28">
        <v>1</v>
      </c>
      <c r="F28">
        <v>1</v>
      </c>
      <c r="G28">
        <v>2</v>
      </c>
      <c r="H28">
        <v>2</v>
      </c>
      <c r="I28">
        <v>2</v>
      </c>
      <c r="J28">
        <v>2</v>
      </c>
      <c r="K28">
        <v>2</v>
      </c>
      <c r="L28">
        <v>1</v>
      </c>
      <c r="M28">
        <v>2</v>
      </c>
      <c r="N28">
        <v>1</v>
      </c>
      <c r="O28">
        <v>2</v>
      </c>
      <c r="P28">
        <v>2</v>
      </c>
      <c r="Q28">
        <v>2</v>
      </c>
      <c r="R28">
        <v>1</v>
      </c>
      <c r="S28">
        <v>2</v>
      </c>
      <c r="T28">
        <v>1</v>
      </c>
      <c r="U28">
        <v>1</v>
      </c>
      <c r="V28">
        <v>1</v>
      </c>
      <c r="W28">
        <v>2</v>
      </c>
      <c r="X28">
        <v>2</v>
      </c>
      <c r="Y28">
        <v>1</v>
      </c>
      <c r="Z28">
        <v>2</v>
      </c>
      <c r="AA28">
        <v>2</v>
      </c>
      <c r="AB28">
        <v>2</v>
      </c>
      <c r="AC28">
        <v>2</v>
      </c>
      <c r="AD28">
        <v>1</v>
      </c>
      <c r="AE28">
        <v>2</v>
      </c>
      <c r="AF28">
        <v>2</v>
      </c>
      <c r="AG28">
        <v>2</v>
      </c>
      <c r="AH28">
        <v>1</v>
      </c>
      <c r="AI28">
        <v>2</v>
      </c>
      <c r="AJ28">
        <v>2</v>
      </c>
      <c r="AP28" s="2"/>
      <c r="AQ28" s="2"/>
      <c r="AU28" s="3"/>
    </row>
    <row r="29" spans="1:62" x14ac:dyDescent="0.25">
      <c r="A29" t="s">
        <v>1</v>
      </c>
      <c r="B29">
        <v>1</v>
      </c>
      <c r="C29">
        <v>1</v>
      </c>
      <c r="D29">
        <v>1</v>
      </c>
      <c r="E29">
        <v>1</v>
      </c>
      <c r="F29">
        <v>1</v>
      </c>
      <c r="G29">
        <v>2</v>
      </c>
      <c r="H29">
        <v>2</v>
      </c>
      <c r="I29">
        <v>1</v>
      </c>
      <c r="J29">
        <v>1</v>
      </c>
      <c r="K29">
        <v>1</v>
      </c>
      <c r="L29">
        <v>1</v>
      </c>
      <c r="M29">
        <v>2</v>
      </c>
      <c r="N29">
        <v>1</v>
      </c>
      <c r="O29">
        <v>2</v>
      </c>
      <c r="P29">
        <v>1</v>
      </c>
      <c r="Q29">
        <v>1</v>
      </c>
      <c r="R29">
        <v>1</v>
      </c>
      <c r="S29">
        <v>2</v>
      </c>
      <c r="T29">
        <v>1</v>
      </c>
      <c r="U29">
        <v>1</v>
      </c>
      <c r="V29">
        <v>1</v>
      </c>
      <c r="W29">
        <v>2</v>
      </c>
      <c r="X29">
        <v>2</v>
      </c>
      <c r="Y29">
        <v>1</v>
      </c>
      <c r="Z29">
        <v>2</v>
      </c>
      <c r="AA29">
        <v>2</v>
      </c>
      <c r="AB29">
        <v>1</v>
      </c>
      <c r="AC29">
        <v>2</v>
      </c>
      <c r="AD29">
        <v>1</v>
      </c>
      <c r="AE29">
        <v>2</v>
      </c>
      <c r="AF29">
        <v>2</v>
      </c>
      <c r="AG29">
        <v>2</v>
      </c>
      <c r="AH29">
        <v>1</v>
      </c>
      <c r="AI29">
        <v>2</v>
      </c>
      <c r="AJ29">
        <v>1</v>
      </c>
    </row>
    <row r="30" spans="1:62" x14ac:dyDescent="0.25">
      <c r="A30" t="s">
        <v>31</v>
      </c>
      <c r="B30">
        <v>1</v>
      </c>
      <c r="C30">
        <v>1</v>
      </c>
      <c r="D30">
        <v>1</v>
      </c>
      <c r="E30">
        <v>1</v>
      </c>
      <c r="F30">
        <v>1</v>
      </c>
      <c r="G30">
        <v>2</v>
      </c>
      <c r="H30">
        <v>2</v>
      </c>
      <c r="I30">
        <v>1</v>
      </c>
      <c r="J30">
        <v>1</v>
      </c>
      <c r="K30">
        <v>1</v>
      </c>
      <c r="L30">
        <v>1</v>
      </c>
      <c r="M30">
        <v>2</v>
      </c>
      <c r="N30">
        <v>1</v>
      </c>
      <c r="O30">
        <v>2</v>
      </c>
      <c r="P30">
        <v>1</v>
      </c>
      <c r="Q30">
        <v>1</v>
      </c>
      <c r="R30">
        <v>1</v>
      </c>
      <c r="S30">
        <v>2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2</v>
      </c>
      <c r="AD30">
        <v>2</v>
      </c>
      <c r="AE30">
        <v>2</v>
      </c>
      <c r="AF30">
        <v>1</v>
      </c>
      <c r="AG30">
        <v>2</v>
      </c>
      <c r="AH30">
        <v>1</v>
      </c>
      <c r="AI30">
        <v>2</v>
      </c>
      <c r="AJ30">
        <v>1</v>
      </c>
    </row>
    <row r="31" spans="1:62" x14ac:dyDescent="0.25">
      <c r="A31" t="s">
        <v>3</v>
      </c>
      <c r="B31">
        <v>2</v>
      </c>
      <c r="C31">
        <v>2</v>
      </c>
      <c r="D31">
        <v>2</v>
      </c>
      <c r="E31">
        <v>1</v>
      </c>
      <c r="F31">
        <v>1</v>
      </c>
      <c r="G31">
        <v>2</v>
      </c>
      <c r="H31">
        <v>2</v>
      </c>
      <c r="I31">
        <v>1</v>
      </c>
      <c r="J31">
        <v>1</v>
      </c>
      <c r="K31">
        <v>2</v>
      </c>
      <c r="L31">
        <v>2</v>
      </c>
      <c r="M31">
        <v>1</v>
      </c>
      <c r="N31">
        <v>1</v>
      </c>
      <c r="O31">
        <v>2</v>
      </c>
      <c r="P31">
        <v>2</v>
      </c>
      <c r="Q31">
        <v>1</v>
      </c>
      <c r="R31">
        <v>2</v>
      </c>
      <c r="S31">
        <v>2</v>
      </c>
      <c r="T31">
        <v>1</v>
      </c>
      <c r="U31">
        <v>1</v>
      </c>
      <c r="V31">
        <v>1</v>
      </c>
      <c r="W31">
        <v>2</v>
      </c>
      <c r="X31">
        <v>2</v>
      </c>
      <c r="Y31">
        <v>1</v>
      </c>
      <c r="Z31">
        <v>1</v>
      </c>
      <c r="AA31">
        <v>2</v>
      </c>
      <c r="AB31">
        <v>2</v>
      </c>
      <c r="AC31">
        <v>1</v>
      </c>
      <c r="AD31">
        <v>1</v>
      </c>
      <c r="AE31">
        <v>1</v>
      </c>
      <c r="AF31">
        <v>2</v>
      </c>
      <c r="AG31">
        <v>2</v>
      </c>
      <c r="AH31">
        <v>1</v>
      </c>
      <c r="AI31">
        <v>2</v>
      </c>
      <c r="AJ31">
        <v>2</v>
      </c>
    </row>
    <row r="32" spans="1:62" x14ac:dyDescent="0.25">
      <c r="A32" t="s">
        <v>30</v>
      </c>
      <c r="B32">
        <v>1</v>
      </c>
      <c r="C32">
        <v>2</v>
      </c>
      <c r="D32">
        <v>1</v>
      </c>
      <c r="E32">
        <v>1</v>
      </c>
      <c r="F32">
        <v>1</v>
      </c>
      <c r="G32">
        <v>2</v>
      </c>
      <c r="H32">
        <v>2</v>
      </c>
      <c r="I32">
        <v>1</v>
      </c>
      <c r="J32">
        <v>2</v>
      </c>
      <c r="K32">
        <v>1</v>
      </c>
      <c r="L32">
        <v>1</v>
      </c>
      <c r="M32">
        <v>2</v>
      </c>
      <c r="N32">
        <v>1</v>
      </c>
      <c r="O32">
        <v>2</v>
      </c>
      <c r="P32">
        <v>1</v>
      </c>
      <c r="Q32">
        <v>1</v>
      </c>
      <c r="R32">
        <v>1</v>
      </c>
      <c r="S32">
        <v>2</v>
      </c>
      <c r="T32">
        <v>1</v>
      </c>
      <c r="U32">
        <v>1</v>
      </c>
      <c r="V32">
        <v>1</v>
      </c>
      <c r="W32">
        <v>1</v>
      </c>
      <c r="X32">
        <v>2</v>
      </c>
      <c r="Y32">
        <v>1</v>
      </c>
      <c r="Z32">
        <v>1</v>
      </c>
      <c r="AA32">
        <v>2</v>
      </c>
      <c r="AB32">
        <v>2</v>
      </c>
      <c r="AC32">
        <v>2</v>
      </c>
      <c r="AD32">
        <v>2</v>
      </c>
      <c r="AE32">
        <v>1</v>
      </c>
      <c r="AF32">
        <v>1</v>
      </c>
      <c r="AG32">
        <v>2</v>
      </c>
      <c r="AH32">
        <v>2</v>
      </c>
      <c r="AI32">
        <v>2</v>
      </c>
      <c r="AJ32">
        <v>1</v>
      </c>
    </row>
    <row r="33" spans="1:36" x14ac:dyDescent="0.25">
      <c r="A33" t="s">
        <v>28</v>
      </c>
      <c r="B33">
        <v>1</v>
      </c>
      <c r="C33">
        <v>2</v>
      </c>
      <c r="D33">
        <v>1</v>
      </c>
      <c r="E33">
        <v>1</v>
      </c>
      <c r="F33">
        <v>1</v>
      </c>
      <c r="G33">
        <v>2</v>
      </c>
      <c r="H33">
        <v>2</v>
      </c>
      <c r="I33">
        <v>1</v>
      </c>
      <c r="J33">
        <v>2</v>
      </c>
      <c r="K33">
        <v>2</v>
      </c>
      <c r="L33">
        <v>1</v>
      </c>
      <c r="M33">
        <v>2</v>
      </c>
      <c r="N33">
        <v>1</v>
      </c>
      <c r="O33">
        <v>2</v>
      </c>
      <c r="P33">
        <v>1</v>
      </c>
      <c r="Q33">
        <v>1</v>
      </c>
      <c r="R33">
        <v>1</v>
      </c>
      <c r="S33">
        <v>2</v>
      </c>
      <c r="T33">
        <v>1</v>
      </c>
      <c r="U33">
        <v>2</v>
      </c>
      <c r="V33">
        <v>1</v>
      </c>
      <c r="W33">
        <v>1</v>
      </c>
      <c r="X33">
        <v>2</v>
      </c>
      <c r="Y33">
        <v>2</v>
      </c>
      <c r="Z33">
        <v>2</v>
      </c>
      <c r="AA33">
        <v>2</v>
      </c>
      <c r="AB33">
        <v>1</v>
      </c>
      <c r="AC33">
        <v>2</v>
      </c>
      <c r="AD33">
        <v>2</v>
      </c>
      <c r="AE33">
        <v>1</v>
      </c>
      <c r="AF33">
        <v>2</v>
      </c>
      <c r="AG33">
        <v>2</v>
      </c>
      <c r="AH33">
        <v>1</v>
      </c>
      <c r="AI33">
        <v>2</v>
      </c>
      <c r="AJ33">
        <v>1</v>
      </c>
    </row>
    <row r="34" spans="1:36" x14ac:dyDescent="0.25">
      <c r="A34" t="s">
        <v>26</v>
      </c>
      <c r="B34">
        <v>2</v>
      </c>
      <c r="C34">
        <v>2</v>
      </c>
      <c r="D34">
        <v>1</v>
      </c>
      <c r="E34">
        <v>1</v>
      </c>
      <c r="F34">
        <v>1</v>
      </c>
      <c r="G34">
        <v>2</v>
      </c>
      <c r="H34">
        <v>2</v>
      </c>
      <c r="I34">
        <v>2</v>
      </c>
      <c r="J34">
        <v>2</v>
      </c>
      <c r="K34">
        <v>1</v>
      </c>
      <c r="L34">
        <v>2</v>
      </c>
      <c r="M34">
        <v>2</v>
      </c>
      <c r="N34">
        <v>2</v>
      </c>
      <c r="O34">
        <v>2</v>
      </c>
      <c r="P34">
        <v>1</v>
      </c>
      <c r="Q34">
        <v>2</v>
      </c>
      <c r="R34">
        <v>1</v>
      </c>
      <c r="S34">
        <v>2</v>
      </c>
      <c r="T34">
        <v>1</v>
      </c>
      <c r="U34">
        <v>1</v>
      </c>
      <c r="V34">
        <v>1</v>
      </c>
      <c r="W34">
        <v>2</v>
      </c>
      <c r="X34">
        <v>2</v>
      </c>
      <c r="Y34">
        <v>2</v>
      </c>
      <c r="Z34">
        <v>1</v>
      </c>
      <c r="AA34">
        <v>1</v>
      </c>
      <c r="AB34">
        <v>1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1</v>
      </c>
      <c r="AI34">
        <v>1</v>
      </c>
      <c r="AJ34">
        <v>1</v>
      </c>
    </row>
    <row r="35" spans="1:36" x14ac:dyDescent="0.25">
      <c r="A35" t="s">
        <v>24</v>
      </c>
      <c r="B35" s="9">
        <v>1</v>
      </c>
      <c r="C35" s="9">
        <v>1</v>
      </c>
      <c r="D35" s="9">
        <v>1</v>
      </c>
      <c r="E35" s="9">
        <v>1</v>
      </c>
      <c r="F35" s="9">
        <v>2</v>
      </c>
      <c r="G35" s="9">
        <v>2</v>
      </c>
      <c r="H35" s="9">
        <v>2</v>
      </c>
      <c r="I35" s="9">
        <v>2</v>
      </c>
      <c r="J35" s="9">
        <v>2</v>
      </c>
      <c r="K35" s="9">
        <v>1</v>
      </c>
      <c r="L35" s="9">
        <v>2</v>
      </c>
      <c r="M35" s="9">
        <v>2</v>
      </c>
      <c r="N35" s="9">
        <v>2</v>
      </c>
      <c r="O35" s="9">
        <v>2</v>
      </c>
      <c r="P35" s="9">
        <v>2</v>
      </c>
      <c r="Q35" s="9">
        <v>2</v>
      </c>
      <c r="R35" s="9">
        <v>1</v>
      </c>
      <c r="S35" s="9">
        <v>1</v>
      </c>
      <c r="T35" s="9">
        <v>2</v>
      </c>
      <c r="U35" s="9">
        <v>1</v>
      </c>
      <c r="V35" s="9">
        <v>2</v>
      </c>
      <c r="W35" s="9">
        <v>2</v>
      </c>
      <c r="X35" s="9">
        <v>1</v>
      </c>
      <c r="Y35" s="9">
        <v>2</v>
      </c>
      <c r="Z35" s="9">
        <v>2</v>
      </c>
      <c r="AA35" s="9">
        <v>2</v>
      </c>
      <c r="AB35" s="9">
        <v>1</v>
      </c>
      <c r="AC35" s="9">
        <v>1</v>
      </c>
      <c r="AD35" s="9">
        <v>2</v>
      </c>
      <c r="AE35" s="9">
        <v>1</v>
      </c>
      <c r="AF35" s="9">
        <v>1</v>
      </c>
      <c r="AG35" s="9">
        <v>1</v>
      </c>
      <c r="AH35" s="9">
        <v>1</v>
      </c>
      <c r="AI35" s="9">
        <v>2</v>
      </c>
      <c r="AJ35" s="9">
        <v>2</v>
      </c>
    </row>
    <row r="36" spans="1:36" x14ac:dyDescent="0.25">
      <c r="A36" t="s">
        <v>2</v>
      </c>
      <c r="B36">
        <v>1</v>
      </c>
      <c r="C36">
        <v>2</v>
      </c>
      <c r="D36">
        <v>1</v>
      </c>
      <c r="E36">
        <v>1</v>
      </c>
      <c r="F36">
        <v>1</v>
      </c>
      <c r="G36">
        <v>2</v>
      </c>
      <c r="H36">
        <v>2</v>
      </c>
      <c r="I36">
        <v>1</v>
      </c>
      <c r="J36">
        <v>1</v>
      </c>
      <c r="K36">
        <v>1</v>
      </c>
      <c r="L36">
        <v>2</v>
      </c>
      <c r="M36">
        <v>2</v>
      </c>
      <c r="N36">
        <v>1</v>
      </c>
      <c r="O36">
        <v>2</v>
      </c>
      <c r="P36">
        <v>1</v>
      </c>
      <c r="Q36">
        <v>1</v>
      </c>
      <c r="R36">
        <v>1</v>
      </c>
      <c r="S36">
        <v>2</v>
      </c>
      <c r="T36">
        <v>2</v>
      </c>
      <c r="U36">
        <v>1</v>
      </c>
      <c r="V36">
        <v>1</v>
      </c>
      <c r="W36">
        <v>1</v>
      </c>
      <c r="X36">
        <v>2</v>
      </c>
      <c r="Y36">
        <v>1</v>
      </c>
      <c r="Z36">
        <v>1</v>
      </c>
      <c r="AA36">
        <v>2</v>
      </c>
      <c r="AB36">
        <v>1</v>
      </c>
      <c r="AC36">
        <v>2</v>
      </c>
      <c r="AD36">
        <v>1</v>
      </c>
      <c r="AE36">
        <v>2</v>
      </c>
      <c r="AF36">
        <v>2</v>
      </c>
      <c r="AG36">
        <v>2</v>
      </c>
      <c r="AH36">
        <v>1</v>
      </c>
      <c r="AI36">
        <v>2</v>
      </c>
      <c r="AJ36">
        <v>1</v>
      </c>
    </row>
    <row r="37" spans="1:36" x14ac:dyDescent="0.25">
      <c r="A37" t="s">
        <v>25</v>
      </c>
      <c r="B37">
        <v>2</v>
      </c>
      <c r="C37">
        <v>2</v>
      </c>
      <c r="D37">
        <v>2</v>
      </c>
      <c r="E37">
        <v>1</v>
      </c>
      <c r="F37">
        <v>1</v>
      </c>
      <c r="G37">
        <v>2</v>
      </c>
      <c r="H37">
        <v>2</v>
      </c>
      <c r="I37">
        <v>1</v>
      </c>
      <c r="J37">
        <v>2</v>
      </c>
      <c r="K37">
        <v>2</v>
      </c>
      <c r="L37">
        <v>1</v>
      </c>
      <c r="M37">
        <v>2</v>
      </c>
      <c r="N37">
        <v>2</v>
      </c>
      <c r="O37">
        <v>2</v>
      </c>
      <c r="P37">
        <v>1</v>
      </c>
      <c r="Q37">
        <v>2</v>
      </c>
      <c r="R37">
        <v>1</v>
      </c>
      <c r="S37">
        <v>2</v>
      </c>
      <c r="T37">
        <v>2</v>
      </c>
      <c r="U37">
        <v>1</v>
      </c>
      <c r="V37">
        <v>2</v>
      </c>
      <c r="W37">
        <v>1</v>
      </c>
      <c r="X37">
        <v>2</v>
      </c>
      <c r="Y37">
        <v>2</v>
      </c>
      <c r="Z37">
        <v>2</v>
      </c>
      <c r="AA37">
        <v>1</v>
      </c>
      <c r="AB37">
        <v>1</v>
      </c>
      <c r="AC37">
        <v>1</v>
      </c>
      <c r="AD37">
        <v>1</v>
      </c>
      <c r="AE37">
        <v>2</v>
      </c>
      <c r="AF37">
        <v>1</v>
      </c>
      <c r="AG37">
        <v>2</v>
      </c>
      <c r="AH37">
        <v>1</v>
      </c>
      <c r="AI37">
        <v>2</v>
      </c>
      <c r="AJ37">
        <v>2</v>
      </c>
    </row>
    <row r="38" spans="1:36" x14ac:dyDescent="0.25">
      <c r="A38" t="s">
        <v>9</v>
      </c>
      <c r="B38">
        <v>1</v>
      </c>
      <c r="C38">
        <v>2</v>
      </c>
      <c r="D38">
        <v>2</v>
      </c>
      <c r="E38">
        <v>1</v>
      </c>
      <c r="F38">
        <v>1</v>
      </c>
      <c r="G38">
        <v>2</v>
      </c>
      <c r="H38">
        <v>2</v>
      </c>
      <c r="I38">
        <v>1</v>
      </c>
      <c r="J38">
        <v>2</v>
      </c>
      <c r="K38">
        <v>2</v>
      </c>
      <c r="L38">
        <v>1</v>
      </c>
      <c r="M38">
        <v>1</v>
      </c>
      <c r="N38">
        <v>2</v>
      </c>
      <c r="O38">
        <v>2</v>
      </c>
      <c r="P38">
        <v>2</v>
      </c>
      <c r="Q38">
        <v>1</v>
      </c>
      <c r="R38">
        <v>1</v>
      </c>
      <c r="S38">
        <v>2</v>
      </c>
      <c r="T38">
        <v>1</v>
      </c>
      <c r="U38">
        <v>1</v>
      </c>
      <c r="V38">
        <v>2</v>
      </c>
      <c r="W38">
        <v>2</v>
      </c>
      <c r="X38">
        <v>1</v>
      </c>
      <c r="Y38">
        <v>1</v>
      </c>
      <c r="Z38">
        <v>1</v>
      </c>
      <c r="AA38">
        <v>2</v>
      </c>
      <c r="AB38">
        <v>2</v>
      </c>
      <c r="AC38">
        <v>2</v>
      </c>
      <c r="AD38">
        <v>1</v>
      </c>
      <c r="AE38">
        <v>1</v>
      </c>
      <c r="AF38">
        <v>1</v>
      </c>
      <c r="AG38">
        <v>2</v>
      </c>
      <c r="AH38">
        <v>1</v>
      </c>
      <c r="AI38">
        <v>2</v>
      </c>
      <c r="AJ38">
        <v>2</v>
      </c>
    </row>
    <row r="39" spans="1:36" x14ac:dyDescent="0.25">
      <c r="A39" t="s">
        <v>5</v>
      </c>
      <c r="B39">
        <v>1</v>
      </c>
      <c r="C39">
        <v>1</v>
      </c>
      <c r="D39">
        <v>1</v>
      </c>
      <c r="E39">
        <v>1</v>
      </c>
      <c r="F39">
        <v>1</v>
      </c>
      <c r="G39">
        <v>2</v>
      </c>
      <c r="H39">
        <v>2</v>
      </c>
      <c r="I39">
        <v>1</v>
      </c>
      <c r="J39">
        <v>2</v>
      </c>
      <c r="K39">
        <v>2</v>
      </c>
      <c r="L39">
        <v>2</v>
      </c>
      <c r="M39">
        <v>2</v>
      </c>
      <c r="N39">
        <v>2</v>
      </c>
      <c r="O39">
        <v>2</v>
      </c>
      <c r="P39">
        <v>1</v>
      </c>
      <c r="Q39">
        <v>2</v>
      </c>
      <c r="R39">
        <v>1</v>
      </c>
      <c r="S39">
        <v>2</v>
      </c>
      <c r="T39">
        <v>1</v>
      </c>
      <c r="U39">
        <v>1</v>
      </c>
      <c r="V39">
        <v>1</v>
      </c>
      <c r="W39">
        <v>2</v>
      </c>
      <c r="X39">
        <v>1</v>
      </c>
      <c r="Y39">
        <v>2</v>
      </c>
      <c r="Z39">
        <v>2</v>
      </c>
      <c r="AA39">
        <v>2</v>
      </c>
      <c r="AB39">
        <v>1</v>
      </c>
      <c r="AC39">
        <v>2</v>
      </c>
      <c r="AD39">
        <v>2</v>
      </c>
      <c r="AE39">
        <v>1</v>
      </c>
      <c r="AF39">
        <v>2</v>
      </c>
      <c r="AG39">
        <v>1</v>
      </c>
      <c r="AH39">
        <v>1</v>
      </c>
      <c r="AI39">
        <v>2</v>
      </c>
      <c r="AJ39">
        <v>2</v>
      </c>
    </row>
    <row r="40" spans="1:36" x14ac:dyDescent="0.25">
      <c r="A40" t="s">
        <v>4</v>
      </c>
      <c r="B40">
        <v>1</v>
      </c>
      <c r="C40">
        <v>2</v>
      </c>
      <c r="D40">
        <v>1</v>
      </c>
      <c r="E40">
        <v>2</v>
      </c>
      <c r="F40">
        <v>1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1</v>
      </c>
      <c r="Q40">
        <v>2</v>
      </c>
      <c r="R40">
        <v>1</v>
      </c>
      <c r="S40">
        <v>2</v>
      </c>
      <c r="T40">
        <v>1</v>
      </c>
      <c r="U40">
        <v>1</v>
      </c>
      <c r="V40">
        <v>1</v>
      </c>
      <c r="W40">
        <v>1</v>
      </c>
      <c r="X40">
        <v>2</v>
      </c>
      <c r="Y40">
        <v>2</v>
      </c>
      <c r="Z40">
        <v>2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1</v>
      </c>
      <c r="AG40">
        <v>1</v>
      </c>
      <c r="AH40">
        <v>1</v>
      </c>
      <c r="AI40">
        <v>2</v>
      </c>
      <c r="AJ40">
        <v>1</v>
      </c>
    </row>
    <row r="41" spans="1:36" x14ac:dyDescent="0.25">
      <c r="A41" t="s">
        <v>6</v>
      </c>
      <c r="B41">
        <v>2</v>
      </c>
      <c r="C41">
        <v>2</v>
      </c>
      <c r="D41">
        <v>1</v>
      </c>
      <c r="E41">
        <v>2</v>
      </c>
      <c r="F41">
        <v>1</v>
      </c>
      <c r="G41">
        <v>1</v>
      </c>
      <c r="H41">
        <v>2</v>
      </c>
      <c r="I41">
        <v>1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1</v>
      </c>
      <c r="Q41">
        <v>1</v>
      </c>
      <c r="R41">
        <v>1</v>
      </c>
      <c r="S41">
        <v>2</v>
      </c>
      <c r="T41">
        <v>1</v>
      </c>
      <c r="U41">
        <v>1</v>
      </c>
      <c r="V41">
        <v>1</v>
      </c>
      <c r="W41">
        <v>2</v>
      </c>
      <c r="X41">
        <v>2</v>
      </c>
      <c r="Y41">
        <v>2</v>
      </c>
      <c r="Z41">
        <v>1</v>
      </c>
      <c r="AA41">
        <v>1</v>
      </c>
      <c r="AB41">
        <v>2</v>
      </c>
      <c r="AC41">
        <v>2</v>
      </c>
      <c r="AD41">
        <v>2</v>
      </c>
      <c r="AE41">
        <v>1</v>
      </c>
      <c r="AF41">
        <v>2</v>
      </c>
      <c r="AG41">
        <v>1</v>
      </c>
      <c r="AH41">
        <v>2</v>
      </c>
      <c r="AI41">
        <v>2</v>
      </c>
      <c r="AJ41">
        <v>2</v>
      </c>
    </row>
    <row r="42" spans="1:36" x14ac:dyDescent="0.25">
      <c r="A42" t="s">
        <v>23</v>
      </c>
      <c r="B42">
        <v>1</v>
      </c>
      <c r="C42">
        <v>1</v>
      </c>
      <c r="D42">
        <v>1</v>
      </c>
      <c r="E42">
        <v>2</v>
      </c>
      <c r="F42">
        <v>1</v>
      </c>
      <c r="G42">
        <v>2</v>
      </c>
      <c r="H42">
        <v>1</v>
      </c>
      <c r="I42">
        <v>1</v>
      </c>
      <c r="J42">
        <v>1</v>
      </c>
      <c r="K42">
        <v>1</v>
      </c>
      <c r="L42">
        <v>2</v>
      </c>
      <c r="M42">
        <v>2</v>
      </c>
      <c r="N42">
        <v>1</v>
      </c>
      <c r="O42">
        <v>2</v>
      </c>
      <c r="P42">
        <v>1</v>
      </c>
      <c r="Q42">
        <v>2</v>
      </c>
      <c r="R42">
        <v>2</v>
      </c>
      <c r="S42">
        <v>1</v>
      </c>
      <c r="T42">
        <v>1</v>
      </c>
      <c r="U42">
        <v>1</v>
      </c>
      <c r="V42">
        <v>1</v>
      </c>
      <c r="W42">
        <v>2</v>
      </c>
      <c r="X42">
        <v>1</v>
      </c>
      <c r="Y42">
        <v>2</v>
      </c>
      <c r="Z42">
        <v>1</v>
      </c>
      <c r="AA42">
        <v>2</v>
      </c>
      <c r="AB42">
        <v>2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1</v>
      </c>
      <c r="AI42">
        <v>2</v>
      </c>
      <c r="AJ42">
        <v>2</v>
      </c>
    </row>
    <row r="43" spans="1:36" x14ac:dyDescent="0.25">
      <c r="A43" t="s">
        <v>7</v>
      </c>
      <c r="B43">
        <v>2</v>
      </c>
      <c r="C43">
        <v>2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1</v>
      </c>
      <c r="AI43">
        <v>2</v>
      </c>
      <c r="AJ43">
        <v>2</v>
      </c>
    </row>
    <row r="44" spans="1:36" x14ac:dyDescent="0.25">
      <c r="A44" t="s">
        <v>29</v>
      </c>
      <c r="B44" t="s">
        <v>56</v>
      </c>
      <c r="C44" t="s">
        <v>56</v>
      </c>
      <c r="D44" t="s">
        <v>56</v>
      </c>
      <c r="E44" t="s">
        <v>56</v>
      </c>
      <c r="F44" t="s">
        <v>56</v>
      </c>
      <c r="G44" t="s">
        <v>56</v>
      </c>
      <c r="H44" t="s">
        <v>56</v>
      </c>
      <c r="I44" t="s">
        <v>56</v>
      </c>
      <c r="J44" t="s">
        <v>56</v>
      </c>
      <c r="K44" t="s">
        <v>56</v>
      </c>
      <c r="L44" t="s">
        <v>56</v>
      </c>
      <c r="M44" t="s">
        <v>56</v>
      </c>
      <c r="N44" t="s">
        <v>56</v>
      </c>
      <c r="O44" t="s">
        <v>56</v>
      </c>
      <c r="P44" t="s">
        <v>56</v>
      </c>
      <c r="Q44" t="s">
        <v>56</v>
      </c>
      <c r="R44" t="s">
        <v>56</v>
      </c>
      <c r="S44" t="s">
        <v>56</v>
      </c>
      <c r="T44" t="s">
        <v>56</v>
      </c>
      <c r="U44" t="s">
        <v>56</v>
      </c>
      <c r="V44" t="s">
        <v>56</v>
      </c>
      <c r="W44" t="s">
        <v>56</v>
      </c>
      <c r="X44" t="s">
        <v>56</v>
      </c>
      <c r="Y44" t="s">
        <v>56</v>
      </c>
      <c r="Z44" t="s">
        <v>56</v>
      </c>
      <c r="AA44" t="s">
        <v>56</v>
      </c>
      <c r="AB44" t="s">
        <v>56</v>
      </c>
      <c r="AC44" t="s">
        <v>56</v>
      </c>
      <c r="AD44" t="s">
        <v>56</v>
      </c>
      <c r="AE44" t="s">
        <v>56</v>
      </c>
      <c r="AF44" t="s">
        <v>56</v>
      </c>
      <c r="AG44" t="s">
        <v>56</v>
      </c>
      <c r="AH44" t="s">
        <v>56</v>
      </c>
      <c r="AI44" t="s">
        <v>56</v>
      </c>
      <c r="AJ44" t="s">
        <v>56</v>
      </c>
    </row>
    <row r="45" spans="1:36" x14ac:dyDescent="0.25">
      <c r="A45" t="s">
        <v>27</v>
      </c>
      <c r="B45">
        <v>1</v>
      </c>
      <c r="C45">
        <v>2</v>
      </c>
      <c r="D45">
        <v>1</v>
      </c>
      <c r="E45">
        <v>2</v>
      </c>
      <c r="F45">
        <v>1</v>
      </c>
      <c r="G45">
        <v>2</v>
      </c>
      <c r="H45">
        <v>1</v>
      </c>
      <c r="I45">
        <v>2</v>
      </c>
      <c r="J45">
        <v>2</v>
      </c>
      <c r="K45">
        <v>2</v>
      </c>
      <c r="L45">
        <v>2</v>
      </c>
      <c r="M45">
        <v>2</v>
      </c>
      <c r="N45">
        <v>1</v>
      </c>
      <c r="O45">
        <v>2</v>
      </c>
      <c r="P45">
        <v>1</v>
      </c>
      <c r="Q45">
        <v>1</v>
      </c>
      <c r="R45">
        <v>1</v>
      </c>
      <c r="S45">
        <v>2</v>
      </c>
      <c r="T45">
        <v>2</v>
      </c>
      <c r="U45">
        <v>1</v>
      </c>
      <c r="V45">
        <v>1</v>
      </c>
      <c r="W45">
        <v>1</v>
      </c>
      <c r="X45">
        <v>2</v>
      </c>
      <c r="Y45">
        <v>1</v>
      </c>
      <c r="Z45">
        <v>2</v>
      </c>
      <c r="AA45">
        <v>2</v>
      </c>
      <c r="AB45">
        <v>2</v>
      </c>
      <c r="AC45">
        <v>2</v>
      </c>
      <c r="AD45">
        <v>1</v>
      </c>
      <c r="AE45">
        <v>2</v>
      </c>
      <c r="AF45">
        <v>2</v>
      </c>
      <c r="AG45">
        <v>2</v>
      </c>
      <c r="AH45">
        <v>2</v>
      </c>
      <c r="AI45">
        <v>2</v>
      </c>
      <c r="AJ45">
        <v>2</v>
      </c>
    </row>
    <row r="46" spans="1:36" x14ac:dyDescent="0.25">
      <c r="A46" t="s">
        <v>32</v>
      </c>
      <c r="B46" t="s">
        <v>56</v>
      </c>
      <c r="C46" t="s">
        <v>56</v>
      </c>
      <c r="D46" t="s">
        <v>56</v>
      </c>
      <c r="E46" t="s">
        <v>56</v>
      </c>
      <c r="F46" t="s">
        <v>56</v>
      </c>
      <c r="G46" t="s">
        <v>56</v>
      </c>
      <c r="H46" t="s">
        <v>56</v>
      </c>
      <c r="I46" t="s">
        <v>56</v>
      </c>
      <c r="J46" t="s">
        <v>56</v>
      </c>
      <c r="K46" t="s">
        <v>56</v>
      </c>
      <c r="L46" t="s">
        <v>56</v>
      </c>
      <c r="M46" t="s">
        <v>56</v>
      </c>
      <c r="N46" t="s">
        <v>56</v>
      </c>
      <c r="O46" t="s">
        <v>56</v>
      </c>
      <c r="P46" t="s">
        <v>56</v>
      </c>
      <c r="Q46" t="s">
        <v>56</v>
      </c>
      <c r="R46" t="s">
        <v>56</v>
      </c>
      <c r="S46" t="s">
        <v>56</v>
      </c>
      <c r="T46" t="s">
        <v>56</v>
      </c>
      <c r="U46" t="s">
        <v>56</v>
      </c>
      <c r="V46" t="s">
        <v>56</v>
      </c>
      <c r="W46" t="s">
        <v>56</v>
      </c>
      <c r="X46" t="s">
        <v>56</v>
      </c>
      <c r="Y46" t="s">
        <v>56</v>
      </c>
      <c r="Z46" t="s">
        <v>56</v>
      </c>
      <c r="AA46" t="s">
        <v>56</v>
      </c>
      <c r="AB46" t="s">
        <v>56</v>
      </c>
      <c r="AC46" t="s">
        <v>56</v>
      </c>
      <c r="AD46" t="s">
        <v>56</v>
      </c>
      <c r="AE46" t="s">
        <v>56</v>
      </c>
      <c r="AF46" t="s">
        <v>56</v>
      </c>
      <c r="AG46" t="s">
        <v>56</v>
      </c>
      <c r="AH46" t="s">
        <v>56</v>
      </c>
      <c r="AI46" t="s">
        <v>56</v>
      </c>
      <c r="AJ46" t="s">
        <v>56</v>
      </c>
    </row>
    <row r="47" spans="1:36" x14ac:dyDescent="0.25">
      <c r="A47" t="s">
        <v>61</v>
      </c>
      <c r="B47">
        <v>2</v>
      </c>
      <c r="C47">
        <v>2</v>
      </c>
      <c r="D47">
        <v>1</v>
      </c>
      <c r="E47">
        <v>2</v>
      </c>
      <c r="F47">
        <v>1</v>
      </c>
      <c r="G47">
        <v>2</v>
      </c>
      <c r="H47">
        <v>2</v>
      </c>
      <c r="I47">
        <v>2</v>
      </c>
      <c r="J47">
        <v>1</v>
      </c>
      <c r="K47">
        <v>2</v>
      </c>
      <c r="L47">
        <v>1</v>
      </c>
      <c r="M47">
        <v>2</v>
      </c>
      <c r="N47">
        <v>2</v>
      </c>
      <c r="O47">
        <v>2</v>
      </c>
      <c r="P47">
        <v>1</v>
      </c>
      <c r="Q47">
        <v>2</v>
      </c>
      <c r="R47">
        <v>2</v>
      </c>
      <c r="S47">
        <v>2</v>
      </c>
      <c r="T47">
        <v>1</v>
      </c>
      <c r="U47">
        <v>1</v>
      </c>
      <c r="V47">
        <v>1</v>
      </c>
      <c r="W47">
        <v>1</v>
      </c>
      <c r="X47">
        <v>2</v>
      </c>
      <c r="Y47">
        <v>2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2</v>
      </c>
      <c r="AG47">
        <v>2</v>
      </c>
      <c r="AH47">
        <v>1</v>
      </c>
      <c r="AI47">
        <v>2</v>
      </c>
      <c r="AJ47">
        <v>2</v>
      </c>
    </row>
    <row r="49" spans="1:36" x14ac:dyDescent="0.25">
      <c r="A49" t="s">
        <v>108</v>
      </c>
      <c r="B49">
        <f>(40-COUNTIF(B28:B47,1))/2</f>
        <v>14</v>
      </c>
      <c r="C49">
        <f t="shared" ref="C49:AE49" si="14">(40-COUNTIF(C28:C47,1))/2</f>
        <v>17</v>
      </c>
      <c r="D49">
        <f t="shared" si="14"/>
        <v>13</v>
      </c>
      <c r="E49">
        <f t="shared" si="14"/>
        <v>14</v>
      </c>
      <c r="F49">
        <f t="shared" si="14"/>
        <v>12</v>
      </c>
      <c r="G49">
        <f t="shared" si="14"/>
        <v>19.5</v>
      </c>
      <c r="H49">
        <f t="shared" si="14"/>
        <v>19</v>
      </c>
      <c r="I49">
        <f t="shared" si="14"/>
        <v>14.5</v>
      </c>
      <c r="J49">
        <f t="shared" si="14"/>
        <v>17</v>
      </c>
      <c r="K49">
        <f t="shared" si="14"/>
        <v>16.5</v>
      </c>
      <c r="L49">
        <f t="shared" si="14"/>
        <v>16</v>
      </c>
      <c r="M49">
        <f t="shared" si="14"/>
        <v>19</v>
      </c>
      <c r="N49">
        <f t="shared" si="14"/>
        <v>15.5</v>
      </c>
      <c r="O49">
        <f t="shared" si="14"/>
        <v>20</v>
      </c>
      <c r="P49">
        <f t="shared" si="14"/>
        <v>13.5</v>
      </c>
      <c r="Q49">
        <f t="shared" si="14"/>
        <v>15.5</v>
      </c>
      <c r="R49">
        <f t="shared" si="14"/>
        <v>13</v>
      </c>
      <c r="S49">
        <f t="shared" si="14"/>
        <v>19</v>
      </c>
      <c r="T49">
        <f t="shared" si="14"/>
        <v>13.5</v>
      </c>
      <c r="U49">
        <f t="shared" si="14"/>
        <v>12</v>
      </c>
      <c r="V49">
        <f t="shared" si="14"/>
        <v>13</v>
      </c>
      <c r="W49">
        <f t="shared" si="14"/>
        <v>16</v>
      </c>
      <c r="X49">
        <f t="shared" si="14"/>
        <v>17.5</v>
      </c>
      <c r="Y49">
        <f t="shared" si="14"/>
        <v>16</v>
      </c>
      <c r="Z49">
        <f t="shared" si="14"/>
        <v>15.5</v>
      </c>
      <c r="AA49">
        <f t="shared" si="14"/>
        <v>17</v>
      </c>
      <c r="AB49">
        <f t="shared" si="14"/>
        <v>15.5</v>
      </c>
      <c r="AC49">
        <f t="shared" si="14"/>
        <v>17.5</v>
      </c>
      <c r="AD49">
        <f t="shared" si="14"/>
        <v>15.5</v>
      </c>
      <c r="AE49">
        <f t="shared" si="14"/>
        <v>15.5</v>
      </c>
      <c r="AF49">
        <f t="shared" ref="AF49:AI49" si="15">40-COUNTIF(AF28:AF47,1)</f>
        <v>33</v>
      </c>
      <c r="AG49">
        <f t="shared" si="15"/>
        <v>36</v>
      </c>
      <c r="AH49">
        <f t="shared" si="15"/>
        <v>25</v>
      </c>
      <c r="AI49">
        <f t="shared" si="15"/>
        <v>39</v>
      </c>
      <c r="AJ49">
        <f>(40-COUNTIF(AJ28:AJ47,1))*2</f>
        <v>66</v>
      </c>
    </row>
    <row r="50" spans="1:36" x14ac:dyDescent="0.25">
      <c r="A50" t="s">
        <v>109</v>
      </c>
      <c r="B50">
        <f>(40-COUNTIF(B28:B47,2))/2</f>
        <v>17</v>
      </c>
      <c r="C50">
        <f t="shared" ref="C50:AE50" si="16">(40-COUNTIF(C28:C47,2))/2</f>
        <v>14</v>
      </c>
      <c r="D50">
        <f t="shared" si="16"/>
        <v>18</v>
      </c>
      <c r="E50">
        <f t="shared" si="16"/>
        <v>17</v>
      </c>
      <c r="F50">
        <f t="shared" si="16"/>
        <v>19</v>
      </c>
      <c r="G50">
        <f t="shared" si="16"/>
        <v>11.5</v>
      </c>
      <c r="H50">
        <f t="shared" si="16"/>
        <v>12</v>
      </c>
      <c r="I50">
        <f t="shared" si="16"/>
        <v>16.5</v>
      </c>
      <c r="J50">
        <f t="shared" si="16"/>
        <v>14</v>
      </c>
      <c r="K50">
        <f t="shared" si="16"/>
        <v>14.5</v>
      </c>
      <c r="L50">
        <f t="shared" si="16"/>
        <v>15</v>
      </c>
      <c r="M50">
        <f t="shared" si="16"/>
        <v>12</v>
      </c>
      <c r="N50">
        <f t="shared" si="16"/>
        <v>15.5</v>
      </c>
      <c r="O50">
        <f t="shared" si="16"/>
        <v>11</v>
      </c>
      <c r="P50">
        <f t="shared" si="16"/>
        <v>17.5</v>
      </c>
      <c r="Q50">
        <f t="shared" si="16"/>
        <v>15.5</v>
      </c>
      <c r="R50">
        <f t="shared" si="16"/>
        <v>18</v>
      </c>
      <c r="S50">
        <f t="shared" si="16"/>
        <v>12</v>
      </c>
      <c r="T50">
        <f t="shared" si="16"/>
        <v>17.5</v>
      </c>
      <c r="U50">
        <f t="shared" si="16"/>
        <v>19</v>
      </c>
      <c r="V50">
        <f t="shared" si="16"/>
        <v>18</v>
      </c>
      <c r="W50">
        <f t="shared" si="16"/>
        <v>15</v>
      </c>
      <c r="X50">
        <f t="shared" si="16"/>
        <v>13.5</v>
      </c>
      <c r="Y50">
        <f t="shared" si="16"/>
        <v>15</v>
      </c>
      <c r="Z50">
        <f t="shared" si="16"/>
        <v>15.5</v>
      </c>
      <c r="AA50">
        <f t="shared" si="16"/>
        <v>14</v>
      </c>
      <c r="AB50">
        <f t="shared" si="16"/>
        <v>15.5</v>
      </c>
      <c r="AC50">
        <f t="shared" si="16"/>
        <v>13.5</v>
      </c>
      <c r="AD50">
        <f t="shared" si="16"/>
        <v>15.5</v>
      </c>
      <c r="AE50">
        <f t="shared" si="16"/>
        <v>15.5</v>
      </c>
      <c r="AF50">
        <f t="shared" ref="AF50:AI50" si="17">40-COUNTIF(AF28:AF47,2)</f>
        <v>29</v>
      </c>
      <c r="AG50">
        <f t="shared" si="17"/>
        <v>26</v>
      </c>
      <c r="AH50">
        <f t="shared" si="17"/>
        <v>37</v>
      </c>
      <c r="AI50">
        <f t="shared" si="17"/>
        <v>23</v>
      </c>
      <c r="AJ50">
        <f>(40-COUNTIF(AJ28:AJ47,2))*2</f>
        <v>58</v>
      </c>
    </row>
    <row r="52" spans="1:36" x14ac:dyDescent="0.25">
      <c r="A52" t="s">
        <v>41</v>
      </c>
      <c r="B52">
        <f>IF(B$25=0,IF(B28=1,B$49,B$50),B2)</f>
        <v>14</v>
      </c>
      <c r="C52">
        <f t="shared" ref="C52:AJ59" si="18">IF(C$25=0,IF(C28=1,C$49,C$50),C2)</f>
        <v>17</v>
      </c>
      <c r="D52" t="str">
        <f t="shared" si="18"/>
        <v/>
      </c>
      <c r="E52" t="str">
        <f t="shared" si="18"/>
        <v/>
      </c>
      <c r="F52">
        <f t="shared" si="18"/>
        <v>12</v>
      </c>
      <c r="G52">
        <f t="shared" si="18"/>
        <v>11.5</v>
      </c>
      <c r="H52">
        <f t="shared" si="18"/>
        <v>12</v>
      </c>
      <c r="I52" t="str">
        <f t="shared" si="18"/>
        <v/>
      </c>
      <c r="J52">
        <f t="shared" si="18"/>
        <v>14</v>
      </c>
      <c r="K52">
        <f t="shared" si="18"/>
        <v>14.5</v>
      </c>
      <c r="L52">
        <f t="shared" si="18"/>
        <v>16</v>
      </c>
      <c r="M52">
        <f t="shared" si="18"/>
        <v>12</v>
      </c>
      <c r="N52">
        <f t="shared" si="18"/>
        <v>15.5</v>
      </c>
      <c r="O52">
        <f t="shared" si="18"/>
        <v>11</v>
      </c>
      <c r="P52" t="str">
        <f t="shared" si="18"/>
        <v/>
      </c>
      <c r="Q52" t="str">
        <f t="shared" si="18"/>
        <v/>
      </c>
      <c r="R52">
        <f t="shared" si="18"/>
        <v>13</v>
      </c>
      <c r="S52">
        <f t="shared" si="18"/>
        <v>12</v>
      </c>
      <c r="T52">
        <f t="shared" si="18"/>
        <v>13.5</v>
      </c>
      <c r="U52" t="str">
        <f t="shared" si="18"/>
        <v/>
      </c>
      <c r="V52">
        <f t="shared" si="18"/>
        <v>13</v>
      </c>
      <c r="W52" t="str">
        <f t="shared" si="18"/>
        <v/>
      </c>
      <c r="X52">
        <f t="shared" si="18"/>
        <v>13.5</v>
      </c>
      <c r="Y52">
        <f t="shared" si="18"/>
        <v>16</v>
      </c>
      <c r="Z52" t="str">
        <f t="shared" si="18"/>
        <v/>
      </c>
      <c r="AA52">
        <f t="shared" si="18"/>
        <v>14</v>
      </c>
      <c r="AB52">
        <f t="shared" si="18"/>
        <v>15.5</v>
      </c>
      <c r="AC52">
        <f t="shared" si="18"/>
        <v>13.5</v>
      </c>
      <c r="AD52">
        <f t="shared" si="18"/>
        <v>15.5</v>
      </c>
      <c r="AE52">
        <f t="shared" si="18"/>
        <v>15.5</v>
      </c>
      <c r="AF52">
        <f t="shared" si="18"/>
        <v>29</v>
      </c>
      <c r="AG52">
        <f t="shared" si="18"/>
        <v>26</v>
      </c>
      <c r="AH52">
        <f t="shared" si="18"/>
        <v>25</v>
      </c>
      <c r="AI52" t="str">
        <f t="shared" si="18"/>
        <v/>
      </c>
      <c r="AJ52" t="str">
        <f t="shared" si="18"/>
        <v/>
      </c>
    </row>
    <row r="53" spans="1:36" x14ac:dyDescent="0.25">
      <c r="A53" t="s">
        <v>1</v>
      </c>
      <c r="B53">
        <f t="shared" ref="B53:Q71" si="19">IF(B$25=0,IF(B29=1,B$49,B$50),B3)</f>
        <v>14</v>
      </c>
      <c r="C53">
        <f t="shared" si="19"/>
        <v>17</v>
      </c>
      <c r="D53" t="str">
        <f t="shared" si="19"/>
        <v/>
      </c>
      <c r="E53" t="str">
        <f t="shared" si="19"/>
        <v/>
      </c>
      <c r="F53">
        <f t="shared" si="19"/>
        <v>12</v>
      </c>
      <c r="G53">
        <f t="shared" si="19"/>
        <v>11.5</v>
      </c>
      <c r="H53">
        <f t="shared" si="19"/>
        <v>12</v>
      </c>
      <c r="I53">
        <f t="shared" si="19"/>
        <v>14.5</v>
      </c>
      <c r="J53" t="str">
        <f t="shared" si="19"/>
        <v/>
      </c>
      <c r="K53" t="str">
        <f t="shared" si="19"/>
        <v/>
      </c>
      <c r="L53">
        <f t="shared" si="19"/>
        <v>16</v>
      </c>
      <c r="M53">
        <f t="shared" si="19"/>
        <v>12</v>
      </c>
      <c r="N53">
        <f t="shared" si="19"/>
        <v>15.5</v>
      </c>
      <c r="O53">
        <f t="shared" si="19"/>
        <v>11</v>
      </c>
      <c r="P53">
        <f t="shared" si="19"/>
        <v>13.5</v>
      </c>
      <c r="Q53">
        <f t="shared" si="19"/>
        <v>15.5</v>
      </c>
      <c r="R53">
        <f t="shared" si="18"/>
        <v>13</v>
      </c>
      <c r="S53">
        <f t="shared" si="18"/>
        <v>12</v>
      </c>
      <c r="T53">
        <f t="shared" si="18"/>
        <v>13.5</v>
      </c>
      <c r="U53" t="str">
        <f t="shared" si="18"/>
        <v/>
      </c>
      <c r="V53">
        <f t="shared" si="18"/>
        <v>13</v>
      </c>
      <c r="W53" t="str">
        <f t="shared" si="18"/>
        <v/>
      </c>
      <c r="X53">
        <f t="shared" si="18"/>
        <v>13.5</v>
      </c>
      <c r="Y53">
        <f t="shared" si="18"/>
        <v>16</v>
      </c>
      <c r="Z53" t="str">
        <f t="shared" si="18"/>
        <v/>
      </c>
      <c r="AA53">
        <f t="shared" si="18"/>
        <v>14</v>
      </c>
      <c r="AB53" t="str">
        <f t="shared" si="18"/>
        <v/>
      </c>
      <c r="AC53">
        <f t="shared" si="18"/>
        <v>13.5</v>
      </c>
      <c r="AD53">
        <f t="shared" si="18"/>
        <v>15.5</v>
      </c>
      <c r="AE53">
        <f t="shared" si="18"/>
        <v>15.5</v>
      </c>
      <c r="AF53">
        <f t="shared" si="18"/>
        <v>29</v>
      </c>
      <c r="AG53">
        <f t="shared" si="18"/>
        <v>26</v>
      </c>
      <c r="AH53">
        <f t="shared" si="18"/>
        <v>25</v>
      </c>
      <c r="AI53" t="str">
        <f t="shared" si="18"/>
        <v/>
      </c>
      <c r="AJ53">
        <f t="shared" si="18"/>
        <v>66</v>
      </c>
    </row>
    <row r="54" spans="1:36" x14ac:dyDescent="0.25">
      <c r="A54" t="s">
        <v>31</v>
      </c>
      <c r="B54">
        <f t="shared" si="19"/>
        <v>14</v>
      </c>
      <c r="C54">
        <f t="shared" si="18"/>
        <v>17</v>
      </c>
      <c r="D54" t="str">
        <f t="shared" si="18"/>
        <v/>
      </c>
      <c r="E54" t="str">
        <f t="shared" si="18"/>
        <v/>
      </c>
      <c r="F54">
        <f t="shared" si="18"/>
        <v>12</v>
      </c>
      <c r="G54">
        <f t="shared" si="18"/>
        <v>11.5</v>
      </c>
      <c r="H54">
        <f t="shared" si="18"/>
        <v>12</v>
      </c>
      <c r="I54">
        <f t="shared" si="18"/>
        <v>14.5</v>
      </c>
      <c r="J54" t="str">
        <f t="shared" si="18"/>
        <v/>
      </c>
      <c r="K54" t="str">
        <f t="shared" si="18"/>
        <v/>
      </c>
      <c r="L54">
        <f t="shared" si="18"/>
        <v>16</v>
      </c>
      <c r="M54">
        <f t="shared" si="18"/>
        <v>12</v>
      </c>
      <c r="N54">
        <f t="shared" si="18"/>
        <v>15.5</v>
      </c>
      <c r="O54">
        <f t="shared" si="18"/>
        <v>11</v>
      </c>
      <c r="P54">
        <f t="shared" si="18"/>
        <v>13.5</v>
      </c>
      <c r="Q54">
        <f t="shared" si="18"/>
        <v>15.5</v>
      </c>
      <c r="R54">
        <f t="shared" si="18"/>
        <v>13</v>
      </c>
      <c r="S54">
        <f t="shared" si="18"/>
        <v>12</v>
      </c>
      <c r="T54">
        <f t="shared" si="18"/>
        <v>13.5</v>
      </c>
      <c r="U54" t="str">
        <f t="shared" si="18"/>
        <v/>
      </c>
      <c r="V54">
        <f t="shared" si="18"/>
        <v>13</v>
      </c>
      <c r="W54">
        <f t="shared" si="18"/>
        <v>16</v>
      </c>
      <c r="X54" t="str">
        <f t="shared" si="18"/>
        <v/>
      </c>
      <c r="Y54">
        <f t="shared" si="18"/>
        <v>16</v>
      </c>
      <c r="Z54">
        <f t="shared" si="18"/>
        <v>15.5</v>
      </c>
      <c r="AA54" t="str">
        <f t="shared" si="18"/>
        <v/>
      </c>
      <c r="AB54" t="str">
        <f t="shared" si="18"/>
        <v/>
      </c>
      <c r="AC54">
        <f t="shared" si="18"/>
        <v>13.5</v>
      </c>
      <c r="AD54" t="str">
        <f t="shared" si="18"/>
        <v/>
      </c>
      <c r="AE54">
        <f t="shared" si="18"/>
        <v>15.5</v>
      </c>
      <c r="AF54" t="str">
        <f t="shared" si="18"/>
        <v/>
      </c>
      <c r="AG54">
        <f t="shared" si="18"/>
        <v>26</v>
      </c>
      <c r="AH54">
        <f t="shared" si="18"/>
        <v>25</v>
      </c>
      <c r="AI54" t="str">
        <f t="shared" si="18"/>
        <v/>
      </c>
      <c r="AJ54">
        <f t="shared" si="18"/>
        <v>66</v>
      </c>
    </row>
    <row r="55" spans="1:36" x14ac:dyDescent="0.25">
      <c r="A55" t="s">
        <v>3</v>
      </c>
      <c r="B55" t="str">
        <f t="shared" si="19"/>
        <v/>
      </c>
      <c r="C55" t="str">
        <f t="shared" si="18"/>
        <v/>
      </c>
      <c r="D55">
        <f t="shared" si="18"/>
        <v>18</v>
      </c>
      <c r="E55" t="str">
        <f t="shared" si="18"/>
        <v/>
      </c>
      <c r="F55">
        <f t="shared" si="18"/>
        <v>12</v>
      </c>
      <c r="G55">
        <f t="shared" si="18"/>
        <v>11.5</v>
      </c>
      <c r="H55">
        <f t="shared" si="18"/>
        <v>12</v>
      </c>
      <c r="I55">
        <f t="shared" si="18"/>
        <v>14.5</v>
      </c>
      <c r="J55" t="str">
        <f t="shared" si="18"/>
        <v/>
      </c>
      <c r="K55">
        <f t="shared" si="18"/>
        <v>14.5</v>
      </c>
      <c r="L55" t="str">
        <f t="shared" si="18"/>
        <v/>
      </c>
      <c r="M55" t="str">
        <f t="shared" si="18"/>
        <v/>
      </c>
      <c r="N55">
        <f t="shared" si="18"/>
        <v>15.5</v>
      </c>
      <c r="O55">
        <f t="shared" si="18"/>
        <v>11</v>
      </c>
      <c r="P55" t="str">
        <f t="shared" si="18"/>
        <v/>
      </c>
      <c r="Q55">
        <f t="shared" si="18"/>
        <v>15.5</v>
      </c>
      <c r="R55" t="str">
        <f t="shared" si="18"/>
        <v/>
      </c>
      <c r="S55">
        <f t="shared" si="18"/>
        <v>12</v>
      </c>
      <c r="T55">
        <f t="shared" si="18"/>
        <v>13.5</v>
      </c>
      <c r="U55" t="str">
        <f t="shared" si="18"/>
        <v/>
      </c>
      <c r="V55">
        <f t="shared" si="18"/>
        <v>13</v>
      </c>
      <c r="W55" t="str">
        <f t="shared" si="18"/>
        <v/>
      </c>
      <c r="X55">
        <f t="shared" si="18"/>
        <v>13.5</v>
      </c>
      <c r="Y55">
        <f t="shared" si="18"/>
        <v>16</v>
      </c>
      <c r="Z55">
        <f t="shared" si="18"/>
        <v>15.5</v>
      </c>
      <c r="AA55">
        <f t="shared" si="18"/>
        <v>14</v>
      </c>
      <c r="AB55">
        <f t="shared" si="18"/>
        <v>15.5</v>
      </c>
      <c r="AC55" t="str">
        <f t="shared" si="18"/>
        <v/>
      </c>
      <c r="AD55">
        <f t="shared" si="18"/>
        <v>15.5</v>
      </c>
      <c r="AE55" t="str">
        <f t="shared" si="18"/>
        <v/>
      </c>
      <c r="AF55">
        <f t="shared" si="18"/>
        <v>29</v>
      </c>
      <c r="AG55">
        <f t="shared" si="18"/>
        <v>26</v>
      </c>
      <c r="AH55">
        <f t="shared" si="18"/>
        <v>25</v>
      </c>
      <c r="AI55" t="str">
        <f t="shared" si="18"/>
        <v/>
      </c>
      <c r="AJ55" t="str">
        <f t="shared" si="18"/>
        <v/>
      </c>
    </row>
    <row r="56" spans="1:36" x14ac:dyDescent="0.25">
      <c r="A56" t="s">
        <v>30</v>
      </c>
      <c r="B56">
        <f t="shared" si="19"/>
        <v>14</v>
      </c>
      <c r="C56" t="str">
        <f t="shared" si="18"/>
        <v/>
      </c>
      <c r="D56" t="str">
        <f t="shared" si="18"/>
        <v/>
      </c>
      <c r="E56" t="str">
        <f t="shared" si="18"/>
        <v/>
      </c>
      <c r="F56">
        <f t="shared" si="18"/>
        <v>12</v>
      </c>
      <c r="G56">
        <f t="shared" si="18"/>
        <v>11.5</v>
      </c>
      <c r="H56">
        <f t="shared" si="18"/>
        <v>12</v>
      </c>
      <c r="I56">
        <f t="shared" si="18"/>
        <v>14.5</v>
      </c>
      <c r="J56">
        <f t="shared" si="18"/>
        <v>14</v>
      </c>
      <c r="K56" t="str">
        <f t="shared" si="18"/>
        <v/>
      </c>
      <c r="L56">
        <f t="shared" si="18"/>
        <v>16</v>
      </c>
      <c r="M56">
        <f t="shared" si="18"/>
        <v>12</v>
      </c>
      <c r="N56">
        <f t="shared" si="18"/>
        <v>15.5</v>
      </c>
      <c r="O56">
        <f t="shared" si="18"/>
        <v>11</v>
      </c>
      <c r="P56">
        <f t="shared" si="18"/>
        <v>13.5</v>
      </c>
      <c r="Q56">
        <f t="shared" si="18"/>
        <v>15.5</v>
      </c>
      <c r="R56">
        <f t="shared" si="18"/>
        <v>13</v>
      </c>
      <c r="S56">
        <f t="shared" si="18"/>
        <v>12</v>
      </c>
      <c r="T56">
        <f t="shared" si="18"/>
        <v>13.5</v>
      </c>
      <c r="U56" t="str">
        <f t="shared" si="18"/>
        <v/>
      </c>
      <c r="V56">
        <f t="shared" si="18"/>
        <v>13</v>
      </c>
      <c r="W56">
        <f t="shared" si="18"/>
        <v>16</v>
      </c>
      <c r="X56">
        <f t="shared" si="18"/>
        <v>13.5</v>
      </c>
      <c r="Y56">
        <f t="shared" si="18"/>
        <v>16</v>
      </c>
      <c r="Z56">
        <f t="shared" si="18"/>
        <v>15.5</v>
      </c>
      <c r="AA56">
        <f t="shared" si="18"/>
        <v>14</v>
      </c>
      <c r="AB56">
        <f t="shared" si="18"/>
        <v>15.5</v>
      </c>
      <c r="AC56">
        <f t="shared" si="18"/>
        <v>13.5</v>
      </c>
      <c r="AD56" t="str">
        <f t="shared" si="18"/>
        <v/>
      </c>
      <c r="AE56" t="str">
        <f t="shared" si="18"/>
        <v/>
      </c>
      <c r="AF56" t="str">
        <f t="shared" si="18"/>
        <v/>
      </c>
      <c r="AG56">
        <f t="shared" si="18"/>
        <v>26</v>
      </c>
      <c r="AH56" t="str">
        <f t="shared" si="18"/>
        <v/>
      </c>
      <c r="AI56" t="str">
        <f t="shared" si="18"/>
        <v/>
      </c>
      <c r="AJ56">
        <f t="shared" si="18"/>
        <v>66</v>
      </c>
    </row>
    <row r="57" spans="1:36" x14ac:dyDescent="0.25">
      <c r="A57" t="s">
        <v>28</v>
      </c>
      <c r="B57">
        <f t="shared" si="19"/>
        <v>14</v>
      </c>
      <c r="C57" t="str">
        <f t="shared" si="18"/>
        <v/>
      </c>
      <c r="D57" t="str">
        <f t="shared" si="18"/>
        <v/>
      </c>
      <c r="E57" t="str">
        <f t="shared" si="18"/>
        <v/>
      </c>
      <c r="F57">
        <f t="shared" si="18"/>
        <v>12</v>
      </c>
      <c r="G57">
        <f t="shared" si="18"/>
        <v>11.5</v>
      </c>
      <c r="H57">
        <f t="shared" si="18"/>
        <v>12</v>
      </c>
      <c r="I57">
        <f t="shared" si="18"/>
        <v>14.5</v>
      </c>
      <c r="J57">
        <f t="shared" si="18"/>
        <v>14</v>
      </c>
      <c r="K57">
        <f t="shared" si="18"/>
        <v>14.5</v>
      </c>
      <c r="L57">
        <f t="shared" si="18"/>
        <v>16</v>
      </c>
      <c r="M57">
        <f t="shared" si="18"/>
        <v>12</v>
      </c>
      <c r="N57">
        <f t="shared" si="18"/>
        <v>15.5</v>
      </c>
      <c r="O57">
        <f t="shared" si="18"/>
        <v>11</v>
      </c>
      <c r="P57">
        <f t="shared" si="18"/>
        <v>13.5</v>
      </c>
      <c r="Q57">
        <f t="shared" si="18"/>
        <v>15.5</v>
      </c>
      <c r="R57">
        <f t="shared" si="18"/>
        <v>13</v>
      </c>
      <c r="S57">
        <f t="shared" si="18"/>
        <v>12</v>
      </c>
      <c r="T57">
        <f t="shared" si="18"/>
        <v>13.5</v>
      </c>
      <c r="U57">
        <f t="shared" si="18"/>
        <v>19</v>
      </c>
      <c r="V57">
        <f t="shared" si="18"/>
        <v>13</v>
      </c>
      <c r="W57">
        <f t="shared" si="18"/>
        <v>16</v>
      </c>
      <c r="X57">
        <f t="shared" si="18"/>
        <v>13.5</v>
      </c>
      <c r="Y57" t="str">
        <f t="shared" si="18"/>
        <v/>
      </c>
      <c r="Z57" t="str">
        <f t="shared" si="18"/>
        <v/>
      </c>
      <c r="AA57">
        <f t="shared" si="18"/>
        <v>14</v>
      </c>
      <c r="AB57" t="str">
        <f t="shared" si="18"/>
        <v/>
      </c>
      <c r="AC57">
        <f t="shared" si="18"/>
        <v>13.5</v>
      </c>
      <c r="AD57" t="str">
        <f t="shared" si="18"/>
        <v/>
      </c>
      <c r="AE57" t="str">
        <f t="shared" si="18"/>
        <v/>
      </c>
      <c r="AF57">
        <f t="shared" si="18"/>
        <v>29</v>
      </c>
      <c r="AG57">
        <f t="shared" si="18"/>
        <v>26</v>
      </c>
      <c r="AH57">
        <f t="shared" si="18"/>
        <v>25</v>
      </c>
      <c r="AI57" t="str">
        <f t="shared" si="18"/>
        <v/>
      </c>
      <c r="AJ57">
        <f t="shared" si="18"/>
        <v>66</v>
      </c>
    </row>
    <row r="58" spans="1:36" x14ac:dyDescent="0.25">
      <c r="A58" t="s">
        <v>26</v>
      </c>
      <c r="B58" t="str">
        <f t="shared" si="19"/>
        <v/>
      </c>
      <c r="C58" t="str">
        <f t="shared" si="18"/>
        <v/>
      </c>
      <c r="D58" t="str">
        <f t="shared" si="18"/>
        <v/>
      </c>
      <c r="E58" t="str">
        <f t="shared" si="18"/>
        <v/>
      </c>
      <c r="F58">
        <f t="shared" si="18"/>
        <v>12</v>
      </c>
      <c r="G58">
        <f t="shared" si="18"/>
        <v>11.5</v>
      </c>
      <c r="H58">
        <f t="shared" si="18"/>
        <v>12</v>
      </c>
      <c r="I58" t="str">
        <f t="shared" si="18"/>
        <v/>
      </c>
      <c r="J58">
        <f t="shared" si="18"/>
        <v>14</v>
      </c>
      <c r="K58" t="str">
        <f t="shared" si="18"/>
        <v/>
      </c>
      <c r="L58" t="str">
        <f t="shared" si="18"/>
        <v/>
      </c>
      <c r="M58">
        <f t="shared" si="18"/>
        <v>12</v>
      </c>
      <c r="N58" t="str">
        <f t="shared" si="18"/>
        <v/>
      </c>
      <c r="O58">
        <f t="shared" si="18"/>
        <v>11</v>
      </c>
      <c r="P58">
        <f t="shared" si="18"/>
        <v>13.5</v>
      </c>
      <c r="Q58" t="str">
        <f t="shared" si="18"/>
        <v/>
      </c>
      <c r="R58">
        <f t="shared" si="18"/>
        <v>13</v>
      </c>
      <c r="S58">
        <f t="shared" si="18"/>
        <v>12</v>
      </c>
      <c r="T58">
        <f t="shared" si="18"/>
        <v>13.5</v>
      </c>
      <c r="U58" t="str">
        <f t="shared" si="18"/>
        <v/>
      </c>
      <c r="V58">
        <f t="shared" si="18"/>
        <v>13</v>
      </c>
      <c r="W58" t="str">
        <f t="shared" si="18"/>
        <v/>
      </c>
      <c r="X58">
        <f t="shared" si="18"/>
        <v>13.5</v>
      </c>
      <c r="Y58" t="str">
        <f t="shared" si="18"/>
        <v/>
      </c>
      <c r="Z58">
        <f t="shared" si="18"/>
        <v>15.5</v>
      </c>
      <c r="AA58" t="str">
        <f t="shared" si="18"/>
        <v/>
      </c>
      <c r="AB58" t="str">
        <f t="shared" si="18"/>
        <v/>
      </c>
      <c r="AC58">
        <f t="shared" si="18"/>
        <v>13.5</v>
      </c>
      <c r="AD58" t="str">
        <f t="shared" si="18"/>
        <v/>
      </c>
      <c r="AE58">
        <f t="shared" si="18"/>
        <v>15.5</v>
      </c>
      <c r="AF58">
        <f t="shared" si="18"/>
        <v>29</v>
      </c>
      <c r="AG58">
        <f t="shared" si="18"/>
        <v>26</v>
      </c>
      <c r="AH58">
        <f t="shared" si="18"/>
        <v>25</v>
      </c>
      <c r="AI58">
        <f t="shared" si="18"/>
        <v>39</v>
      </c>
      <c r="AJ58">
        <f t="shared" si="18"/>
        <v>66</v>
      </c>
    </row>
    <row r="59" spans="1:36" x14ac:dyDescent="0.25">
      <c r="A59" t="s">
        <v>24</v>
      </c>
      <c r="B59">
        <f t="shared" si="19"/>
        <v>14</v>
      </c>
      <c r="C59">
        <f t="shared" si="18"/>
        <v>17</v>
      </c>
      <c r="D59" t="str">
        <f t="shared" si="18"/>
        <v/>
      </c>
      <c r="E59" t="str">
        <f t="shared" si="18"/>
        <v/>
      </c>
      <c r="F59" t="str">
        <f t="shared" si="18"/>
        <v/>
      </c>
      <c r="G59">
        <f t="shared" si="18"/>
        <v>11.5</v>
      </c>
      <c r="H59">
        <f t="shared" si="18"/>
        <v>12</v>
      </c>
      <c r="I59" t="str">
        <f t="shared" si="18"/>
        <v/>
      </c>
      <c r="J59">
        <f t="shared" si="18"/>
        <v>14</v>
      </c>
      <c r="K59" t="str">
        <f t="shared" si="18"/>
        <v/>
      </c>
      <c r="L59" t="str">
        <f t="shared" si="18"/>
        <v/>
      </c>
      <c r="M59">
        <f t="shared" si="18"/>
        <v>12</v>
      </c>
      <c r="N59" t="str">
        <f t="shared" si="18"/>
        <v/>
      </c>
      <c r="O59">
        <f t="shared" si="18"/>
        <v>11</v>
      </c>
      <c r="P59" t="str">
        <f t="shared" si="18"/>
        <v/>
      </c>
      <c r="Q59" t="str">
        <f t="shared" si="18"/>
        <v/>
      </c>
      <c r="R59">
        <f t="shared" si="18"/>
        <v>13</v>
      </c>
      <c r="S59" t="str">
        <f t="shared" si="18"/>
        <v/>
      </c>
      <c r="T59" t="str">
        <f t="shared" si="18"/>
        <v/>
      </c>
      <c r="U59" t="str">
        <f t="shared" si="18"/>
        <v/>
      </c>
      <c r="V59" t="str">
        <f t="shared" si="18"/>
        <v/>
      </c>
      <c r="W59" t="str">
        <f t="shared" si="18"/>
        <v/>
      </c>
      <c r="X59" t="str">
        <f t="shared" si="18"/>
        <v/>
      </c>
      <c r="Y59" t="str">
        <f t="shared" si="18"/>
        <v/>
      </c>
      <c r="Z59" t="str">
        <f t="shared" si="18"/>
        <v/>
      </c>
      <c r="AA59">
        <f t="shared" si="18"/>
        <v>14</v>
      </c>
      <c r="AB59" t="str">
        <f t="shared" si="18"/>
        <v/>
      </c>
      <c r="AC59" t="str">
        <f t="shared" si="18"/>
        <v/>
      </c>
      <c r="AD59" t="str">
        <f t="shared" si="18"/>
        <v/>
      </c>
      <c r="AE59" t="str">
        <f t="shared" si="18"/>
        <v/>
      </c>
      <c r="AF59" t="str">
        <f t="shared" si="18"/>
        <v/>
      </c>
      <c r="AG59" t="str">
        <f t="shared" si="18"/>
        <v/>
      </c>
      <c r="AH59">
        <f t="shared" si="18"/>
        <v>25</v>
      </c>
      <c r="AI59" t="str">
        <f t="shared" ref="C59:AJ67" si="20">IF(AI$25=0,IF(AI35=1,AI$49,AI$50),AI9)</f>
        <v/>
      </c>
      <c r="AJ59" t="str">
        <f t="shared" si="20"/>
        <v/>
      </c>
    </row>
    <row r="60" spans="1:36" x14ac:dyDescent="0.25">
      <c r="A60" t="s">
        <v>2</v>
      </c>
      <c r="B60">
        <f t="shared" si="19"/>
        <v>14</v>
      </c>
      <c r="C60" t="str">
        <f t="shared" si="20"/>
        <v/>
      </c>
      <c r="D60" t="str">
        <f t="shared" si="20"/>
        <v/>
      </c>
      <c r="E60" t="str">
        <f t="shared" si="20"/>
        <v/>
      </c>
      <c r="F60">
        <f t="shared" si="20"/>
        <v>12</v>
      </c>
      <c r="G60">
        <f t="shared" si="20"/>
        <v>11.5</v>
      </c>
      <c r="H60">
        <f t="shared" si="20"/>
        <v>12</v>
      </c>
      <c r="I60">
        <f t="shared" si="20"/>
        <v>14.5</v>
      </c>
      <c r="J60" t="str">
        <f t="shared" si="20"/>
        <v/>
      </c>
      <c r="K60" t="str">
        <f t="shared" si="20"/>
        <v/>
      </c>
      <c r="L60" t="str">
        <f t="shared" si="20"/>
        <v/>
      </c>
      <c r="M60">
        <f t="shared" si="20"/>
        <v>12</v>
      </c>
      <c r="N60">
        <f t="shared" si="20"/>
        <v>15.5</v>
      </c>
      <c r="O60">
        <f t="shared" si="20"/>
        <v>11</v>
      </c>
      <c r="P60">
        <f t="shared" si="20"/>
        <v>13.5</v>
      </c>
      <c r="Q60">
        <f t="shared" si="20"/>
        <v>15.5</v>
      </c>
      <c r="R60">
        <f t="shared" si="20"/>
        <v>13</v>
      </c>
      <c r="S60">
        <f t="shared" si="20"/>
        <v>12</v>
      </c>
      <c r="T60" t="str">
        <f t="shared" si="20"/>
        <v/>
      </c>
      <c r="U60" t="str">
        <f t="shared" si="20"/>
        <v/>
      </c>
      <c r="V60">
        <f t="shared" si="20"/>
        <v>13</v>
      </c>
      <c r="W60">
        <f t="shared" si="20"/>
        <v>16</v>
      </c>
      <c r="X60">
        <f t="shared" si="20"/>
        <v>13.5</v>
      </c>
      <c r="Y60">
        <f t="shared" si="20"/>
        <v>16</v>
      </c>
      <c r="Z60">
        <f t="shared" si="20"/>
        <v>15.5</v>
      </c>
      <c r="AA60">
        <f t="shared" si="20"/>
        <v>14</v>
      </c>
      <c r="AB60" t="str">
        <f t="shared" si="20"/>
        <v/>
      </c>
      <c r="AC60">
        <f t="shared" si="20"/>
        <v>13.5</v>
      </c>
      <c r="AD60">
        <f t="shared" si="20"/>
        <v>15.5</v>
      </c>
      <c r="AE60">
        <f t="shared" si="20"/>
        <v>15.5</v>
      </c>
      <c r="AF60">
        <f t="shared" si="20"/>
        <v>29</v>
      </c>
      <c r="AG60">
        <f t="shared" si="20"/>
        <v>26</v>
      </c>
      <c r="AH60">
        <f t="shared" si="20"/>
        <v>25</v>
      </c>
      <c r="AI60" t="str">
        <f t="shared" si="20"/>
        <v/>
      </c>
      <c r="AJ60">
        <f t="shared" si="20"/>
        <v>66</v>
      </c>
    </row>
    <row r="61" spans="1:36" x14ac:dyDescent="0.25">
      <c r="A61" t="s">
        <v>25</v>
      </c>
      <c r="B61" t="str">
        <f t="shared" si="19"/>
        <v/>
      </c>
      <c r="C61" t="str">
        <f t="shared" si="20"/>
        <v/>
      </c>
      <c r="D61">
        <f t="shared" si="20"/>
        <v>18</v>
      </c>
      <c r="E61" t="str">
        <f t="shared" si="20"/>
        <v/>
      </c>
      <c r="F61">
        <f t="shared" si="20"/>
        <v>12</v>
      </c>
      <c r="G61">
        <f t="shared" si="20"/>
        <v>11.5</v>
      </c>
      <c r="H61">
        <f t="shared" si="20"/>
        <v>12</v>
      </c>
      <c r="I61">
        <f t="shared" si="20"/>
        <v>14.5</v>
      </c>
      <c r="J61">
        <f t="shared" si="20"/>
        <v>14</v>
      </c>
      <c r="K61">
        <f t="shared" si="20"/>
        <v>14.5</v>
      </c>
      <c r="L61">
        <f t="shared" si="20"/>
        <v>16</v>
      </c>
      <c r="M61">
        <f t="shared" si="20"/>
        <v>12</v>
      </c>
      <c r="N61" t="str">
        <f t="shared" si="20"/>
        <v/>
      </c>
      <c r="O61">
        <f t="shared" si="20"/>
        <v>11</v>
      </c>
      <c r="P61">
        <f t="shared" si="20"/>
        <v>13.5</v>
      </c>
      <c r="Q61" t="str">
        <f t="shared" si="20"/>
        <v/>
      </c>
      <c r="R61">
        <f t="shared" si="20"/>
        <v>13</v>
      </c>
      <c r="S61">
        <f t="shared" si="20"/>
        <v>12</v>
      </c>
      <c r="T61" t="str">
        <f t="shared" si="20"/>
        <v/>
      </c>
      <c r="U61" t="str">
        <f t="shared" si="20"/>
        <v/>
      </c>
      <c r="V61" t="str">
        <f t="shared" si="20"/>
        <v/>
      </c>
      <c r="W61">
        <f t="shared" si="20"/>
        <v>16</v>
      </c>
      <c r="X61">
        <f t="shared" si="20"/>
        <v>13.5</v>
      </c>
      <c r="Y61" t="str">
        <f t="shared" si="20"/>
        <v/>
      </c>
      <c r="Z61" t="str">
        <f t="shared" si="20"/>
        <v/>
      </c>
      <c r="AA61" t="str">
        <f t="shared" si="20"/>
        <v/>
      </c>
      <c r="AB61" t="str">
        <f t="shared" si="20"/>
        <v/>
      </c>
      <c r="AC61" t="str">
        <f t="shared" si="20"/>
        <v/>
      </c>
      <c r="AD61">
        <f t="shared" si="20"/>
        <v>15.5</v>
      </c>
      <c r="AE61">
        <f t="shared" si="20"/>
        <v>15.5</v>
      </c>
      <c r="AF61" t="str">
        <f t="shared" si="20"/>
        <v/>
      </c>
      <c r="AG61">
        <f t="shared" si="20"/>
        <v>26</v>
      </c>
      <c r="AH61">
        <f t="shared" si="20"/>
        <v>25</v>
      </c>
      <c r="AI61" t="str">
        <f t="shared" si="20"/>
        <v/>
      </c>
      <c r="AJ61" t="str">
        <f t="shared" si="20"/>
        <v/>
      </c>
    </row>
    <row r="62" spans="1:36" x14ac:dyDescent="0.25">
      <c r="A62" t="s">
        <v>9</v>
      </c>
      <c r="B62">
        <f t="shared" si="19"/>
        <v>14</v>
      </c>
      <c r="C62" t="str">
        <f t="shared" si="20"/>
        <v/>
      </c>
      <c r="D62">
        <f t="shared" si="20"/>
        <v>18</v>
      </c>
      <c r="E62" t="str">
        <f t="shared" si="20"/>
        <v/>
      </c>
      <c r="F62">
        <f t="shared" si="20"/>
        <v>12</v>
      </c>
      <c r="G62">
        <f t="shared" si="20"/>
        <v>11.5</v>
      </c>
      <c r="H62">
        <f t="shared" si="20"/>
        <v>12</v>
      </c>
      <c r="I62">
        <f t="shared" si="20"/>
        <v>14.5</v>
      </c>
      <c r="J62">
        <f t="shared" si="20"/>
        <v>14</v>
      </c>
      <c r="K62">
        <f t="shared" si="20"/>
        <v>14.5</v>
      </c>
      <c r="L62">
        <f t="shared" si="20"/>
        <v>16</v>
      </c>
      <c r="M62" t="str">
        <f t="shared" si="20"/>
        <v/>
      </c>
      <c r="N62" t="str">
        <f t="shared" si="20"/>
        <v/>
      </c>
      <c r="O62">
        <f t="shared" si="20"/>
        <v>11</v>
      </c>
      <c r="P62" t="str">
        <f t="shared" si="20"/>
        <v/>
      </c>
      <c r="Q62">
        <f t="shared" si="20"/>
        <v>15.5</v>
      </c>
      <c r="R62">
        <f t="shared" si="20"/>
        <v>13</v>
      </c>
      <c r="S62">
        <f t="shared" si="20"/>
        <v>12</v>
      </c>
      <c r="T62">
        <f t="shared" si="20"/>
        <v>13.5</v>
      </c>
      <c r="U62" t="str">
        <f t="shared" si="20"/>
        <v/>
      </c>
      <c r="V62" t="str">
        <f t="shared" si="20"/>
        <v/>
      </c>
      <c r="W62" t="str">
        <f t="shared" si="20"/>
        <v/>
      </c>
      <c r="X62" t="str">
        <f t="shared" si="20"/>
        <v/>
      </c>
      <c r="Y62">
        <f t="shared" si="20"/>
        <v>16</v>
      </c>
      <c r="Z62">
        <f t="shared" si="20"/>
        <v>15.5</v>
      </c>
      <c r="AA62">
        <f t="shared" si="20"/>
        <v>14</v>
      </c>
      <c r="AB62">
        <f t="shared" si="20"/>
        <v>15.5</v>
      </c>
      <c r="AC62">
        <f t="shared" si="20"/>
        <v>13.5</v>
      </c>
      <c r="AD62">
        <f t="shared" si="20"/>
        <v>15.5</v>
      </c>
      <c r="AE62" t="str">
        <f t="shared" si="20"/>
        <v/>
      </c>
      <c r="AF62" t="str">
        <f t="shared" si="20"/>
        <v/>
      </c>
      <c r="AG62">
        <f t="shared" si="20"/>
        <v>26</v>
      </c>
      <c r="AH62">
        <f t="shared" si="20"/>
        <v>25</v>
      </c>
      <c r="AI62" t="str">
        <f t="shared" si="20"/>
        <v/>
      </c>
      <c r="AJ62" t="str">
        <f t="shared" si="20"/>
        <v/>
      </c>
    </row>
    <row r="63" spans="1:36" x14ac:dyDescent="0.25">
      <c r="A63" t="s">
        <v>5</v>
      </c>
      <c r="B63">
        <f t="shared" si="19"/>
        <v>14</v>
      </c>
      <c r="C63">
        <f t="shared" si="20"/>
        <v>17</v>
      </c>
      <c r="D63" t="str">
        <f t="shared" si="20"/>
        <v/>
      </c>
      <c r="E63" t="str">
        <f t="shared" si="20"/>
        <v/>
      </c>
      <c r="F63">
        <f t="shared" si="20"/>
        <v>12</v>
      </c>
      <c r="G63">
        <f t="shared" si="20"/>
        <v>11.5</v>
      </c>
      <c r="H63">
        <f t="shared" si="20"/>
        <v>12</v>
      </c>
      <c r="I63">
        <f t="shared" si="20"/>
        <v>14.5</v>
      </c>
      <c r="J63">
        <f t="shared" si="20"/>
        <v>14</v>
      </c>
      <c r="K63">
        <f t="shared" si="20"/>
        <v>14.5</v>
      </c>
      <c r="L63" t="str">
        <f t="shared" si="20"/>
        <v/>
      </c>
      <c r="M63">
        <f t="shared" si="20"/>
        <v>12</v>
      </c>
      <c r="N63" t="str">
        <f t="shared" si="20"/>
        <v/>
      </c>
      <c r="O63">
        <f t="shared" si="20"/>
        <v>11</v>
      </c>
      <c r="P63">
        <f t="shared" si="20"/>
        <v>13.5</v>
      </c>
      <c r="Q63" t="str">
        <f t="shared" si="20"/>
        <v/>
      </c>
      <c r="R63">
        <f t="shared" si="20"/>
        <v>13</v>
      </c>
      <c r="S63">
        <f t="shared" si="20"/>
        <v>12</v>
      </c>
      <c r="T63">
        <f t="shared" si="20"/>
        <v>13.5</v>
      </c>
      <c r="U63" t="str">
        <f t="shared" si="20"/>
        <v/>
      </c>
      <c r="V63">
        <f t="shared" si="20"/>
        <v>13</v>
      </c>
      <c r="W63" t="str">
        <f t="shared" si="20"/>
        <v/>
      </c>
      <c r="X63" t="str">
        <f t="shared" si="20"/>
        <v/>
      </c>
      <c r="Y63" t="str">
        <f t="shared" si="20"/>
        <v/>
      </c>
      <c r="Z63" t="str">
        <f t="shared" si="20"/>
        <v/>
      </c>
      <c r="AA63">
        <f t="shared" si="20"/>
        <v>14</v>
      </c>
      <c r="AB63" t="str">
        <f t="shared" si="20"/>
        <v/>
      </c>
      <c r="AC63">
        <f t="shared" si="20"/>
        <v>13.5</v>
      </c>
      <c r="AD63" t="str">
        <f t="shared" si="20"/>
        <v/>
      </c>
      <c r="AE63" t="str">
        <f t="shared" si="20"/>
        <v/>
      </c>
      <c r="AF63">
        <f t="shared" si="20"/>
        <v>29</v>
      </c>
      <c r="AG63" t="str">
        <f t="shared" si="20"/>
        <v/>
      </c>
      <c r="AH63">
        <f t="shared" si="20"/>
        <v>25</v>
      </c>
      <c r="AI63" t="str">
        <f t="shared" si="20"/>
        <v/>
      </c>
      <c r="AJ63" t="str">
        <f t="shared" si="20"/>
        <v/>
      </c>
    </row>
    <row r="64" spans="1:36" x14ac:dyDescent="0.25">
      <c r="A64" t="s">
        <v>4</v>
      </c>
      <c r="B64">
        <f t="shared" si="19"/>
        <v>14</v>
      </c>
      <c r="C64" t="str">
        <f t="shared" si="20"/>
        <v/>
      </c>
      <c r="D64" t="str">
        <f t="shared" si="20"/>
        <v/>
      </c>
      <c r="E64">
        <f t="shared" si="20"/>
        <v>17</v>
      </c>
      <c r="F64">
        <f t="shared" si="20"/>
        <v>12</v>
      </c>
      <c r="G64">
        <f t="shared" si="20"/>
        <v>11.5</v>
      </c>
      <c r="H64">
        <f t="shared" si="20"/>
        <v>12</v>
      </c>
      <c r="I64" t="str">
        <f t="shared" si="20"/>
        <v/>
      </c>
      <c r="J64">
        <f t="shared" si="20"/>
        <v>14</v>
      </c>
      <c r="K64">
        <f t="shared" si="20"/>
        <v>14.5</v>
      </c>
      <c r="L64" t="str">
        <f t="shared" si="20"/>
        <v/>
      </c>
      <c r="M64">
        <f t="shared" si="20"/>
        <v>12</v>
      </c>
      <c r="N64" t="str">
        <f t="shared" si="20"/>
        <v/>
      </c>
      <c r="O64">
        <f t="shared" si="20"/>
        <v>11</v>
      </c>
      <c r="P64">
        <f t="shared" si="20"/>
        <v>13.5</v>
      </c>
      <c r="Q64" t="str">
        <f t="shared" si="20"/>
        <v/>
      </c>
      <c r="R64">
        <f t="shared" si="20"/>
        <v>13</v>
      </c>
      <c r="S64">
        <f t="shared" si="20"/>
        <v>12</v>
      </c>
      <c r="T64">
        <f t="shared" si="20"/>
        <v>13.5</v>
      </c>
      <c r="U64" t="str">
        <f t="shared" si="20"/>
        <v/>
      </c>
      <c r="V64">
        <f t="shared" si="20"/>
        <v>13</v>
      </c>
      <c r="W64">
        <f t="shared" si="20"/>
        <v>16</v>
      </c>
      <c r="X64">
        <f t="shared" si="20"/>
        <v>13.5</v>
      </c>
      <c r="Y64" t="str">
        <f t="shared" si="20"/>
        <v/>
      </c>
      <c r="Z64" t="str">
        <f t="shared" si="20"/>
        <v/>
      </c>
      <c r="AA64" t="str">
        <f t="shared" si="20"/>
        <v/>
      </c>
      <c r="AB64">
        <f t="shared" si="20"/>
        <v>15.5</v>
      </c>
      <c r="AC64">
        <f t="shared" si="20"/>
        <v>13.5</v>
      </c>
      <c r="AD64" t="str">
        <f t="shared" si="20"/>
        <v/>
      </c>
      <c r="AE64">
        <f t="shared" si="20"/>
        <v>15.5</v>
      </c>
      <c r="AF64" t="str">
        <f t="shared" si="20"/>
        <v/>
      </c>
      <c r="AG64" t="str">
        <f t="shared" si="20"/>
        <v/>
      </c>
      <c r="AH64">
        <f t="shared" si="20"/>
        <v>25</v>
      </c>
      <c r="AI64" t="str">
        <f t="shared" si="20"/>
        <v/>
      </c>
      <c r="AJ64">
        <f t="shared" si="20"/>
        <v>66</v>
      </c>
    </row>
    <row r="65" spans="1:36" x14ac:dyDescent="0.25">
      <c r="A65" t="s">
        <v>6</v>
      </c>
      <c r="B65" t="str">
        <f t="shared" si="19"/>
        <v/>
      </c>
      <c r="C65" t="str">
        <f t="shared" si="20"/>
        <v/>
      </c>
      <c r="D65" t="str">
        <f t="shared" si="20"/>
        <v/>
      </c>
      <c r="E65">
        <f t="shared" si="20"/>
        <v>17</v>
      </c>
      <c r="F65">
        <f t="shared" si="20"/>
        <v>12</v>
      </c>
      <c r="G65" t="str">
        <f t="shared" si="20"/>
        <v/>
      </c>
      <c r="H65">
        <f t="shared" si="20"/>
        <v>12</v>
      </c>
      <c r="I65">
        <f t="shared" si="20"/>
        <v>14.5</v>
      </c>
      <c r="J65">
        <f t="shared" si="20"/>
        <v>14</v>
      </c>
      <c r="K65">
        <f t="shared" si="20"/>
        <v>14.5</v>
      </c>
      <c r="L65" t="str">
        <f t="shared" si="20"/>
        <v/>
      </c>
      <c r="M65">
        <f t="shared" si="20"/>
        <v>12</v>
      </c>
      <c r="N65" t="str">
        <f t="shared" si="20"/>
        <v/>
      </c>
      <c r="O65">
        <f t="shared" si="20"/>
        <v>11</v>
      </c>
      <c r="P65">
        <f t="shared" si="20"/>
        <v>13.5</v>
      </c>
      <c r="Q65">
        <f t="shared" si="20"/>
        <v>15.5</v>
      </c>
      <c r="R65">
        <f t="shared" si="20"/>
        <v>13</v>
      </c>
      <c r="S65">
        <f t="shared" si="20"/>
        <v>12</v>
      </c>
      <c r="T65">
        <f t="shared" si="20"/>
        <v>13.5</v>
      </c>
      <c r="U65" t="str">
        <f t="shared" si="20"/>
        <v/>
      </c>
      <c r="V65">
        <f t="shared" si="20"/>
        <v>13</v>
      </c>
      <c r="W65" t="str">
        <f t="shared" si="20"/>
        <v/>
      </c>
      <c r="X65">
        <f t="shared" si="20"/>
        <v>13.5</v>
      </c>
      <c r="Y65" t="str">
        <f t="shared" si="20"/>
        <v/>
      </c>
      <c r="Z65">
        <f t="shared" si="20"/>
        <v>15.5</v>
      </c>
      <c r="AA65" t="str">
        <f t="shared" si="20"/>
        <v/>
      </c>
      <c r="AB65">
        <f t="shared" si="20"/>
        <v>15.5</v>
      </c>
      <c r="AC65">
        <f t="shared" si="20"/>
        <v>13.5</v>
      </c>
      <c r="AD65" t="str">
        <f t="shared" si="20"/>
        <v/>
      </c>
      <c r="AE65" t="str">
        <f t="shared" si="20"/>
        <v/>
      </c>
      <c r="AF65">
        <f t="shared" si="20"/>
        <v>29</v>
      </c>
      <c r="AG65" t="str">
        <f t="shared" si="20"/>
        <v/>
      </c>
      <c r="AH65" t="str">
        <f t="shared" si="20"/>
        <v/>
      </c>
      <c r="AI65" t="str">
        <f t="shared" si="20"/>
        <v/>
      </c>
      <c r="AJ65" t="str">
        <f t="shared" si="20"/>
        <v/>
      </c>
    </row>
    <row r="66" spans="1:36" x14ac:dyDescent="0.25">
      <c r="A66" t="s">
        <v>23</v>
      </c>
      <c r="B66">
        <f t="shared" si="19"/>
        <v>14</v>
      </c>
      <c r="C66">
        <f t="shared" si="20"/>
        <v>17</v>
      </c>
      <c r="D66" t="str">
        <f t="shared" si="20"/>
        <v/>
      </c>
      <c r="E66">
        <f t="shared" si="20"/>
        <v>17</v>
      </c>
      <c r="F66">
        <f t="shared" si="20"/>
        <v>12</v>
      </c>
      <c r="G66">
        <f t="shared" si="20"/>
        <v>11.5</v>
      </c>
      <c r="H66" t="str">
        <f t="shared" si="20"/>
        <v/>
      </c>
      <c r="I66">
        <f t="shared" si="20"/>
        <v>14.5</v>
      </c>
      <c r="J66" t="str">
        <f t="shared" si="20"/>
        <v/>
      </c>
      <c r="K66" t="str">
        <f t="shared" si="20"/>
        <v/>
      </c>
      <c r="L66" t="str">
        <f t="shared" si="20"/>
        <v/>
      </c>
      <c r="M66">
        <f t="shared" si="20"/>
        <v>12</v>
      </c>
      <c r="N66">
        <f t="shared" si="20"/>
        <v>15.5</v>
      </c>
      <c r="O66">
        <f t="shared" si="20"/>
        <v>11</v>
      </c>
      <c r="P66">
        <f t="shared" si="20"/>
        <v>13.5</v>
      </c>
      <c r="Q66" t="str">
        <f t="shared" si="20"/>
        <v/>
      </c>
      <c r="R66" t="str">
        <f t="shared" si="20"/>
        <v/>
      </c>
      <c r="S66" t="str">
        <f t="shared" si="20"/>
        <v/>
      </c>
      <c r="T66">
        <f t="shared" si="20"/>
        <v>13.5</v>
      </c>
      <c r="U66" t="str">
        <f t="shared" si="20"/>
        <v/>
      </c>
      <c r="V66">
        <f t="shared" si="20"/>
        <v>13</v>
      </c>
      <c r="W66" t="str">
        <f t="shared" si="20"/>
        <v/>
      </c>
      <c r="X66" t="str">
        <f t="shared" si="20"/>
        <v/>
      </c>
      <c r="Y66" t="str">
        <f t="shared" si="20"/>
        <v/>
      </c>
      <c r="Z66">
        <f t="shared" si="20"/>
        <v>15.5</v>
      </c>
      <c r="AA66">
        <f t="shared" si="20"/>
        <v>14</v>
      </c>
      <c r="AB66">
        <f t="shared" si="20"/>
        <v>15.5</v>
      </c>
      <c r="AC66" t="str">
        <f t="shared" si="20"/>
        <v/>
      </c>
      <c r="AD66">
        <f t="shared" si="20"/>
        <v>15.5</v>
      </c>
      <c r="AE66" t="str">
        <f t="shared" si="20"/>
        <v/>
      </c>
      <c r="AF66" t="str">
        <f t="shared" si="20"/>
        <v/>
      </c>
      <c r="AG66">
        <f t="shared" si="20"/>
        <v>26</v>
      </c>
      <c r="AH66">
        <f t="shared" si="20"/>
        <v>25</v>
      </c>
      <c r="AI66" t="str">
        <f t="shared" si="20"/>
        <v/>
      </c>
      <c r="AJ66" t="str">
        <f t="shared" si="20"/>
        <v/>
      </c>
    </row>
    <row r="67" spans="1:36" x14ac:dyDescent="0.25">
      <c r="A67" t="s">
        <v>7</v>
      </c>
      <c r="B67" t="str">
        <f t="shared" si="19"/>
        <v/>
      </c>
      <c r="C67" t="str">
        <f t="shared" si="20"/>
        <v/>
      </c>
      <c r="D67">
        <f t="shared" si="20"/>
        <v>18</v>
      </c>
      <c r="E67">
        <f t="shared" si="20"/>
        <v>17</v>
      </c>
      <c r="F67" t="str">
        <f t="shared" si="20"/>
        <v/>
      </c>
      <c r="G67">
        <f t="shared" si="20"/>
        <v>11.5</v>
      </c>
      <c r="H67">
        <f t="shared" si="20"/>
        <v>12</v>
      </c>
      <c r="I67" t="str">
        <f t="shared" si="20"/>
        <v/>
      </c>
      <c r="J67">
        <f t="shared" si="20"/>
        <v>14</v>
      </c>
      <c r="K67">
        <f t="shared" si="20"/>
        <v>14.5</v>
      </c>
      <c r="L67" t="str">
        <f t="shared" si="20"/>
        <v/>
      </c>
      <c r="M67">
        <f t="shared" si="20"/>
        <v>12</v>
      </c>
      <c r="N67" t="str">
        <f t="shared" si="20"/>
        <v/>
      </c>
      <c r="O67">
        <f t="shared" si="20"/>
        <v>11</v>
      </c>
      <c r="P67" t="str">
        <f t="shared" si="20"/>
        <v/>
      </c>
      <c r="Q67" t="str">
        <f t="shared" si="20"/>
        <v/>
      </c>
      <c r="R67" t="str">
        <f t="shared" ref="C67:AJ71" si="21">IF(R$25=0,IF(R43=1,R$49,R$50),R17)</f>
        <v/>
      </c>
      <c r="S67">
        <f t="shared" si="21"/>
        <v>12</v>
      </c>
      <c r="T67" t="str">
        <f t="shared" si="21"/>
        <v/>
      </c>
      <c r="U67">
        <f t="shared" si="21"/>
        <v>19</v>
      </c>
      <c r="V67" t="str">
        <f t="shared" si="21"/>
        <v/>
      </c>
      <c r="W67" t="str">
        <f t="shared" si="21"/>
        <v/>
      </c>
      <c r="X67">
        <f t="shared" si="21"/>
        <v>13.5</v>
      </c>
      <c r="Y67" t="str">
        <f t="shared" si="21"/>
        <v/>
      </c>
      <c r="Z67" t="str">
        <f t="shared" si="21"/>
        <v/>
      </c>
      <c r="AA67">
        <f t="shared" si="21"/>
        <v>14</v>
      </c>
      <c r="AB67">
        <f t="shared" si="21"/>
        <v>15.5</v>
      </c>
      <c r="AC67">
        <f t="shared" si="21"/>
        <v>13.5</v>
      </c>
      <c r="AD67" t="str">
        <f t="shared" si="21"/>
        <v/>
      </c>
      <c r="AE67">
        <f t="shared" si="21"/>
        <v>15.5</v>
      </c>
      <c r="AF67">
        <f t="shared" si="21"/>
        <v>29</v>
      </c>
      <c r="AG67">
        <f t="shared" si="21"/>
        <v>26</v>
      </c>
      <c r="AH67">
        <f t="shared" si="21"/>
        <v>25</v>
      </c>
      <c r="AI67" t="str">
        <f t="shared" si="21"/>
        <v/>
      </c>
      <c r="AJ67" t="str">
        <f t="shared" si="21"/>
        <v/>
      </c>
    </row>
    <row r="68" spans="1:36" x14ac:dyDescent="0.25">
      <c r="A68" t="s">
        <v>29</v>
      </c>
      <c r="B68" t="str">
        <f t="shared" si="19"/>
        <v/>
      </c>
      <c r="C68" t="str">
        <f t="shared" si="21"/>
        <v/>
      </c>
      <c r="D68" t="str">
        <f t="shared" si="21"/>
        <v/>
      </c>
      <c r="E68" t="str">
        <f t="shared" si="21"/>
        <v/>
      </c>
      <c r="F68" t="str">
        <f t="shared" si="21"/>
        <v/>
      </c>
      <c r="G68" t="str">
        <f t="shared" si="21"/>
        <v/>
      </c>
      <c r="H68" t="str">
        <f t="shared" si="21"/>
        <v/>
      </c>
      <c r="I68" t="str">
        <f t="shared" si="21"/>
        <v/>
      </c>
      <c r="J68" t="str">
        <f t="shared" si="21"/>
        <v/>
      </c>
      <c r="K68" t="str">
        <f t="shared" si="21"/>
        <v/>
      </c>
      <c r="L68" t="str">
        <f t="shared" si="21"/>
        <v/>
      </c>
      <c r="M68" t="str">
        <f t="shared" si="21"/>
        <v/>
      </c>
      <c r="N68" t="str">
        <f t="shared" si="21"/>
        <v/>
      </c>
      <c r="O68" t="str">
        <f t="shared" si="21"/>
        <v/>
      </c>
      <c r="P68" t="str">
        <f t="shared" si="21"/>
        <v/>
      </c>
      <c r="Q68" t="str">
        <f t="shared" si="21"/>
        <v/>
      </c>
      <c r="R68" t="str">
        <f t="shared" si="21"/>
        <v/>
      </c>
      <c r="S68" t="str">
        <f t="shared" si="21"/>
        <v/>
      </c>
      <c r="T68" t="str">
        <f t="shared" si="21"/>
        <v/>
      </c>
      <c r="U68" t="str">
        <f t="shared" si="21"/>
        <v/>
      </c>
      <c r="V68" t="str">
        <f t="shared" si="21"/>
        <v/>
      </c>
      <c r="W68" t="str">
        <f t="shared" si="21"/>
        <v/>
      </c>
      <c r="X68" t="str">
        <f t="shared" si="21"/>
        <v/>
      </c>
      <c r="Y68" t="str">
        <f t="shared" si="21"/>
        <v/>
      </c>
      <c r="Z68" t="str">
        <f t="shared" si="21"/>
        <v/>
      </c>
      <c r="AA68" t="str">
        <f t="shared" si="21"/>
        <v/>
      </c>
      <c r="AB68" t="str">
        <f t="shared" si="21"/>
        <v/>
      </c>
      <c r="AC68" t="str">
        <f t="shared" si="21"/>
        <v/>
      </c>
      <c r="AD68" t="str">
        <f t="shared" si="21"/>
        <v/>
      </c>
      <c r="AE68" t="str">
        <f t="shared" si="21"/>
        <v/>
      </c>
      <c r="AF68" t="str">
        <f t="shared" si="21"/>
        <v/>
      </c>
      <c r="AG68" t="str">
        <f t="shared" si="21"/>
        <v/>
      </c>
      <c r="AH68" t="str">
        <f t="shared" si="21"/>
        <v/>
      </c>
      <c r="AI68" t="str">
        <f t="shared" si="21"/>
        <v/>
      </c>
      <c r="AJ68" t="str">
        <f t="shared" si="21"/>
        <v/>
      </c>
    </row>
    <row r="69" spans="1:36" x14ac:dyDescent="0.25">
      <c r="A69" t="s">
        <v>27</v>
      </c>
      <c r="B69">
        <f t="shared" si="19"/>
        <v>14</v>
      </c>
      <c r="C69" t="str">
        <f t="shared" si="21"/>
        <v/>
      </c>
      <c r="D69" t="str">
        <f t="shared" si="21"/>
        <v/>
      </c>
      <c r="E69">
        <f t="shared" si="21"/>
        <v>17</v>
      </c>
      <c r="F69">
        <f t="shared" si="21"/>
        <v>12</v>
      </c>
      <c r="G69">
        <f t="shared" si="21"/>
        <v>11.5</v>
      </c>
      <c r="H69" t="str">
        <f t="shared" si="21"/>
        <v/>
      </c>
      <c r="I69" t="str">
        <f t="shared" si="21"/>
        <v/>
      </c>
      <c r="J69">
        <f t="shared" si="21"/>
        <v>14</v>
      </c>
      <c r="K69">
        <f t="shared" si="21"/>
        <v>14.5</v>
      </c>
      <c r="L69" t="str">
        <f t="shared" si="21"/>
        <v/>
      </c>
      <c r="M69">
        <f t="shared" si="21"/>
        <v>12</v>
      </c>
      <c r="N69">
        <f t="shared" si="21"/>
        <v>15.5</v>
      </c>
      <c r="O69">
        <f t="shared" si="21"/>
        <v>11</v>
      </c>
      <c r="P69">
        <f t="shared" si="21"/>
        <v>13.5</v>
      </c>
      <c r="Q69">
        <f t="shared" si="21"/>
        <v>15.5</v>
      </c>
      <c r="R69">
        <f t="shared" si="21"/>
        <v>13</v>
      </c>
      <c r="S69">
        <f t="shared" si="21"/>
        <v>12</v>
      </c>
      <c r="T69" t="str">
        <f t="shared" si="21"/>
        <v/>
      </c>
      <c r="U69" t="str">
        <f t="shared" si="21"/>
        <v/>
      </c>
      <c r="V69">
        <f t="shared" si="21"/>
        <v>13</v>
      </c>
      <c r="W69">
        <f t="shared" si="21"/>
        <v>16</v>
      </c>
      <c r="X69">
        <f t="shared" si="21"/>
        <v>13.5</v>
      </c>
      <c r="Y69">
        <f t="shared" si="21"/>
        <v>16</v>
      </c>
      <c r="Z69" t="str">
        <f t="shared" si="21"/>
        <v/>
      </c>
      <c r="AA69">
        <f t="shared" si="21"/>
        <v>14</v>
      </c>
      <c r="AB69">
        <f t="shared" si="21"/>
        <v>15.5</v>
      </c>
      <c r="AC69">
        <f t="shared" si="21"/>
        <v>13.5</v>
      </c>
      <c r="AD69">
        <f t="shared" si="21"/>
        <v>15.5</v>
      </c>
      <c r="AE69">
        <f t="shared" si="21"/>
        <v>15.5</v>
      </c>
      <c r="AF69">
        <f t="shared" si="21"/>
        <v>29</v>
      </c>
      <c r="AG69">
        <f t="shared" si="21"/>
        <v>26</v>
      </c>
      <c r="AH69" t="str">
        <f t="shared" si="21"/>
        <v/>
      </c>
      <c r="AI69" t="str">
        <f t="shared" si="21"/>
        <v/>
      </c>
      <c r="AJ69" t="str">
        <f t="shared" si="21"/>
        <v/>
      </c>
    </row>
    <row r="70" spans="1:36" x14ac:dyDescent="0.25">
      <c r="A70" t="s">
        <v>32</v>
      </c>
      <c r="B70" t="str">
        <f t="shared" si="19"/>
        <v/>
      </c>
      <c r="C70" t="str">
        <f t="shared" si="21"/>
        <v/>
      </c>
      <c r="D70" t="str">
        <f t="shared" si="21"/>
        <v/>
      </c>
      <c r="E70" t="str">
        <f t="shared" si="21"/>
        <v/>
      </c>
      <c r="F70" t="str">
        <f t="shared" si="21"/>
        <v/>
      </c>
      <c r="G70" t="str">
        <f t="shared" si="21"/>
        <v/>
      </c>
      <c r="H70" t="str">
        <f t="shared" si="21"/>
        <v/>
      </c>
      <c r="I70" t="str">
        <f t="shared" si="21"/>
        <v/>
      </c>
      <c r="J70" t="str">
        <f t="shared" si="21"/>
        <v/>
      </c>
      <c r="K70" t="str">
        <f t="shared" si="21"/>
        <v/>
      </c>
      <c r="L70" t="str">
        <f t="shared" si="21"/>
        <v/>
      </c>
      <c r="M70" t="str">
        <f t="shared" si="21"/>
        <v/>
      </c>
      <c r="N70" t="str">
        <f t="shared" si="21"/>
        <v/>
      </c>
      <c r="O70" t="str">
        <f t="shared" si="21"/>
        <v/>
      </c>
      <c r="P70" t="str">
        <f t="shared" si="21"/>
        <v/>
      </c>
      <c r="Q70" t="str">
        <f t="shared" si="21"/>
        <v/>
      </c>
      <c r="R70" t="str">
        <f t="shared" si="21"/>
        <v/>
      </c>
      <c r="S70" t="str">
        <f t="shared" si="21"/>
        <v/>
      </c>
      <c r="T70" t="str">
        <f t="shared" si="21"/>
        <v/>
      </c>
      <c r="U70" t="str">
        <f t="shared" si="21"/>
        <v/>
      </c>
      <c r="V70" t="str">
        <f t="shared" si="21"/>
        <v/>
      </c>
      <c r="W70" t="str">
        <f t="shared" si="21"/>
        <v/>
      </c>
      <c r="X70" t="str">
        <f t="shared" si="21"/>
        <v/>
      </c>
      <c r="Y70" t="str">
        <f t="shared" si="21"/>
        <v/>
      </c>
      <c r="Z70" t="str">
        <f t="shared" si="21"/>
        <v/>
      </c>
      <c r="AA70" t="str">
        <f t="shared" si="21"/>
        <v/>
      </c>
      <c r="AB70" t="str">
        <f t="shared" si="21"/>
        <v/>
      </c>
      <c r="AC70" t="str">
        <f t="shared" si="21"/>
        <v/>
      </c>
      <c r="AD70" t="str">
        <f t="shared" si="21"/>
        <v/>
      </c>
      <c r="AE70" t="str">
        <f t="shared" si="21"/>
        <v/>
      </c>
      <c r="AF70" t="str">
        <f t="shared" si="21"/>
        <v/>
      </c>
      <c r="AG70" t="str">
        <f t="shared" si="21"/>
        <v/>
      </c>
      <c r="AH70" t="str">
        <f t="shared" si="21"/>
        <v/>
      </c>
      <c r="AI70" t="str">
        <f t="shared" si="21"/>
        <v/>
      </c>
      <c r="AJ70" t="str">
        <f t="shared" si="21"/>
        <v/>
      </c>
    </row>
    <row r="71" spans="1:36" x14ac:dyDescent="0.25">
      <c r="A71" t="s">
        <v>61</v>
      </c>
      <c r="B71" t="str">
        <f t="shared" si="19"/>
        <v/>
      </c>
      <c r="C71" t="str">
        <f t="shared" si="21"/>
        <v/>
      </c>
      <c r="D71" t="str">
        <f t="shared" si="21"/>
        <v/>
      </c>
      <c r="E71">
        <f t="shared" si="21"/>
        <v>17</v>
      </c>
      <c r="F71">
        <f t="shared" si="21"/>
        <v>12</v>
      </c>
      <c r="G71">
        <f t="shared" si="21"/>
        <v>11.5</v>
      </c>
      <c r="H71">
        <f t="shared" si="21"/>
        <v>12</v>
      </c>
      <c r="I71" t="str">
        <f t="shared" si="21"/>
        <v/>
      </c>
      <c r="J71" t="str">
        <f t="shared" si="21"/>
        <v/>
      </c>
      <c r="K71">
        <f t="shared" si="21"/>
        <v>14.5</v>
      </c>
      <c r="L71">
        <f t="shared" si="21"/>
        <v>16</v>
      </c>
      <c r="M71">
        <f t="shared" si="21"/>
        <v>12</v>
      </c>
      <c r="N71" t="str">
        <f t="shared" si="21"/>
        <v/>
      </c>
      <c r="O71">
        <f t="shared" si="21"/>
        <v>11</v>
      </c>
      <c r="P71">
        <f t="shared" si="21"/>
        <v>13.5</v>
      </c>
      <c r="Q71" t="str">
        <f t="shared" si="21"/>
        <v/>
      </c>
      <c r="R71" t="str">
        <f t="shared" si="21"/>
        <v/>
      </c>
      <c r="S71">
        <f t="shared" si="21"/>
        <v>12</v>
      </c>
      <c r="T71">
        <f t="shared" si="21"/>
        <v>13.5</v>
      </c>
      <c r="U71" t="str">
        <f t="shared" si="21"/>
        <v/>
      </c>
      <c r="V71">
        <f t="shared" si="21"/>
        <v>13</v>
      </c>
      <c r="W71">
        <f t="shared" si="21"/>
        <v>16</v>
      </c>
      <c r="X71">
        <f t="shared" si="21"/>
        <v>13.5</v>
      </c>
      <c r="Y71" t="str">
        <f t="shared" si="21"/>
        <v/>
      </c>
      <c r="Z71">
        <f t="shared" si="21"/>
        <v>15.5</v>
      </c>
      <c r="AA71" t="str">
        <f t="shared" si="21"/>
        <v/>
      </c>
      <c r="AB71" t="str">
        <f t="shared" si="21"/>
        <v/>
      </c>
      <c r="AC71" t="str">
        <f t="shared" si="21"/>
        <v/>
      </c>
      <c r="AD71">
        <f t="shared" si="21"/>
        <v>15.5</v>
      </c>
      <c r="AE71" t="str">
        <f t="shared" si="21"/>
        <v/>
      </c>
      <c r="AF71">
        <f t="shared" si="21"/>
        <v>29</v>
      </c>
      <c r="AG71">
        <f t="shared" si="21"/>
        <v>26</v>
      </c>
      <c r="AH71">
        <f t="shared" si="21"/>
        <v>25</v>
      </c>
      <c r="AI71" t="str">
        <f t="shared" si="21"/>
        <v/>
      </c>
      <c r="AJ71" t="str">
        <f t="shared" si="21"/>
        <v/>
      </c>
    </row>
    <row r="73" spans="1:36" x14ac:dyDescent="0.25">
      <c r="A73" t="s">
        <v>41</v>
      </c>
    </row>
    <row r="74" spans="1:36" x14ac:dyDescent="0.25">
      <c r="A74" t="s">
        <v>1</v>
      </c>
      <c r="B74">
        <f t="shared" ref="B74:AJ74" si="22">IF(B29=B$28,0,IF(B$25=0,B53,0))</f>
        <v>0</v>
      </c>
      <c r="C74">
        <f t="shared" si="22"/>
        <v>0</v>
      </c>
      <c r="D74">
        <f t="shared" si="22"/>
        <v>0</v>
      </c>
      <c r="E74">
        <f t="shared" si="22"/>
        <v>0</v>
      </c>
      <c r="F74">
        <f t="shared" si="22"/>
        <v>0</v>
      </c>
      <c r="G74">
        <f t="shared" si="22"/>
        <v>0</v>
      </c>
      <c r="H74">
        <f t="shared" si="22"/>
        <v>0</v>
      </c>
      <c r="I74">
        <f t="shared" si="22"/>
        <v>0</v>
      </c>
      <c r="J74">
        <f t="shared" si="22"/>
        <v>0</v>
      </c>
      <c r="K74">
        <f t="shared" si="22"/>
        <v>0</v>
      </c>
      <c r="L74">
        <f t="shared" si="22"/>
        <v>0</v>
      </c>
      <c r="M74">
        <f t="shared" si="22"/>
        <v>0</v>
      </c>
      <c r="N74">
        <f t="shared" si="22"/>
        <v>0</v>
      </c>
      <c r="O74">
        <f t="shared" si="22"/>
        <v>0</v>
      </c>
      <c r="P74">
        <f t="shared" si="22"/>
        <v>0</v>
      </c>
      <c r="Q74">
        <f t="shared" si="22"/>
        <v>0</v>
      </c>
      <c r="R74">
        <f t="shared" si="22"/>
        <v>0</v>
      </c>
      <c r="S74">
        <f t="shared" si="22"/>
        <v>0</v>
      </c>
      <c r="T74">
        <f t="shared" si="22"/>
        <v>0</v>
      </c>
      <c r="U74">
        <f t="shared" si="22"/>
        <v>0</v>
      </c>
      <c r="V74">
        <f t="shared" si="22"/>
        <v>0</v>
      </c>
      <c r="W74">
        <f t="shared" si="22"/>
        <v>0</v>
      </c>
      <c r="X74">
        <f t="shared" si="22"/>
        <v>0</v>
      </c>
      <c r="Y74">
        <f t="shared" si="22"/>
        <v>0</v>
      </c>
      <c r="Z74">
        <f t="shared" si="22"/>
        <v>0</v>
      </c>
      <c r="AA74">
        <f t="shared" si="22"/>
        <v>0</v>
      </c>
      <c r="AB74">
        <f t="shared" si="22"/>
        <v>0</v>
      </c>
      <c r="AC74">
        <f t="shared" si="22"/>
        <v>0</v>
      </c>
      <c r="AD74">
        <f t="shared" si="22"/>
        <v>0</v>
      </c>
      <c r="AE74">
        <f t="shared" si="22"/>
        <v>0</v>
      </c>
      <c r="AF74">
        <f t="shared" si="22"/>
        <v>0</v>
      </c>
      <c r="AG74">
        <f t="shared" si="22"/>
        <v>0</v>
      </c>
      <c r="AH74">
        <f t="shared" si="22"/>
        <v>0</v>
      </c>
      <c r="AI74">
        <f t="shared" si="22"/>
        <v>0</v>
      </c>
      <c r="AJ74">
        <f t="shared" si="22"/>
        <v>0</v>
      </c>
    </row>
    <row r="75" spans="1:36" x14ac:dyDescent="0.25">
      <c r="A75" t="s">
        <v>31</v>
      </c>
      <c r="B75">
        <f t="shared" ref="B75:AJ75" si="23">IF(B30=B$28,0,IF(B$25=0,B54,0))</f>
        <v>0</v>
      </c>
      <c r="C75">
        <f t="shared" si="23"/>
        <v>0</v>
      </c>
      <c r="D75">
        <f t="shared" si="23"/>
        <v>0</v>
      </c>
      <c r="E75">
        <f t="shared" si="23"/>
        <v>0</v>
      </c>
      <c r="F75">
        <f t="shared" si="23"/>
        <v>0</v>
      </c>
      <c r="G75">
        <f t="shared" si="23"/>
        <v>0</v>
      </c>
      <c r="H75">
        <f t="shared" si="23"/>
        <v>0</v>
      </c>
      <c r="I75">
        <f t="shared" si="23"/>
        <v>0</v>
      </c>
      <c r="J75">
        <f t="shared" si="23"/>
        <v>0</v>
      </c>
      <c r="K75">
        <f t="shared" si="23"/>
        <v>0</v>
      </c>
      <c r="L75">
        <f t="shared" si="23"/>
        <v>0</v>
      </c>
      <c r="M75">
        <f t="shared" si="23"/>
        <v>0</v>
      </c>
      <c r="N75">
        <f t="shared" si="23"/>
        <v>0</v>
      </c>
      <c r="O75">
        <f t="shared" si="23"/>
        <v>0</v>
      </c>
      <c r="P75">
        <f t="shared" si="23"/>
        <v>0</v>
      </c>
      <c r="Q75">
        <f t="shared" si="23"/>
        <v>0</v>
      </c>
      <c r="R75">
        <f t="shared" si="23"/>
        <v>0</v>
      </c>
      <c r="S75">
        <f t="shared" si="23"/>
        <v>0</v>
      </c>
      <c r="T75">
        <f t="shared" si="23"/>
        <v>0</v>
      </c>
      <c r="U75">
        <f t="shared" si="23"/>
        <v>0</v>
      </c>
      <c r="V75">
        <f t="shared" si="23"/>
        <v>0</v>
      </c>
      <c r="W75">
        <f t="shared" si="23"/>
        <v>0</v>
      </c>
      <c r="X75">
        <f t="shared" si="23"/>
        <v>0</v>
      </c>
      <c r="Y75">
        <f t="shared" si="23"/>
        <v>0</v>
      </c>
      <c r="Z75">
        <f t="shared" si="23"/>
        <v>0</v>
      </c>
      <c r="AA75">
        <f t="shared" si="23"/>
        <v>0</v>
      </c>
      <c r="AB75">
        <f t="shared" si="23"/>
        <v>0</v>
      </c>
      <c r="AC75">
        <f t="shared" si="23"/>
        <v>0</v>
      </c>
      <c r="AD75">
        <f t="shared" si="23"/>
        <v>0</v>
      </c>
      <c r="AE75">
        <f t="shared" si="23"/>
        <v>0</v>
      </c>
      <c r="AF75">
        <f t="shared" si="23"/>
        <v>0</v>
      </c>
      <c r="AG75">
        <f t="shared" si="23"/>
        <v>0</v>
      </c>
      <c r="AH75">
        <f t="shared" si="23"/>
        <v>0</v>
      </c>
      <c r="AI75">
        <f t="shared" si="23"/>
        <v>0</v>
      </c>
      <c r="AJ75">
        <f t="shared" si="23"/>
        <v>0</v>
      </c>
    </row>
    <row r="76" spans="1:36" x14ac:dyDescent="0.25">
      <c r="A76" t="s">
        <v>3</v>
      </c>
      <c r="B76">
        <f t="shared" ref="B76:AJ76" si="24">IF(B31=B$28,0,IF(B$25=0,B55,0))</f>
        <v>0</v>
      </c>
      <c r="C76">
        <f t="shared" si="24"/>
        <v>0</v>
      </c>
      <c r="D76">
        <f t="shared" si="24"/>
        <v>0</v>
      </c>
      <c r="E76">
        <f t="shared" si="24"/>
        <v>0</v>
      </c>
      <c r="F76">
        <f t="shared" si="24"/>
        <v>0</v>
      </c>
      <c r="G76">
        <f t="shared" si="24"/>
        <v>0</v>
      </c>
      <c r="H76">
        <f t="shared" si="24"/>
        <v>0</v>
      </c>
      <c r="I76">
        <f t="shared" si="24"/>
        <v>0</v>
      </c>
      <c r="J76">
        <f t="shared" si="24"/>
        <v>0</v>
      </c>
      <c r="K76">
        <f t="shared" si="24"/>
        <v>0</v>
      </c>
      <c r="L76">
        <f t="shared" si="24"/>
        <v>0</v>
      </c>
      <c r="M76">
        <f t="shared" si="24"/>
        <v>0</v>
      </c>
      <c r="N76">
        <f t="shared" si="24"/>
        <v>0</v>
      </c>
      <c r="O76">
        <f t="shared" si="24"/>
        <v>0</v>
      </c>
      <c r="P76">
        <f t="shared" si="24"/>
        <v>0</v>
      </c>
      <c r="Q76">
        <f t="shared" si="24"/>
        <v>0</v>
      </c>
      <c r="R76">
        <f t="shared" si="24"/>
        <v>0</v>
      </c>
      <c r="S76">
        <f t="shared" si="24"/>
        <v>0</v>
      </c>
      <c r="T76">
        <f t="shared" si="24"/>
        <v>0</v>
      </c>
      <c r="U76">
        <f t="shared" si="24"/>
        <v>0</v>
      </c>
      <c r="V76">
        <f t="shared" si="24"/>
        <v>0</v>
      </c>
      <c r="W76">
        <f t="shared" si="24"/>
        <v>0</v>
      </c>
      <c r="X76">
        <f t="shared" si="24"/>
        <v>0</v>
      </c>
      <c r="Y76">
        <f t="shared" si="24"/>
        <v>0</v>
      </c>
      <c r="Z76">
        <f t="shared" si="24"/>
        <v>0</v>
      </c>
      <c r="AA76">
        <f t="shared" si="24"/>
        <v>0</v>
      </c>
      <c r="AB76">
        <f t="shared" si="24"/>
        <v>0</v>
      </c>
      <c r="AC76">
        <f t="shared" si="24"/>
        <v>0</v>
      </c>
      <c r="AD76">
        <f t="shared" si="24"/>
        <v>0</v>
      </c>
      <c r="AE76">
        <f t="shared" si="24"/>
        <v>0</v>
      </c>
      <c r="AF76">
        <f t="shared" si="24"/>
        <v>0</v>
      </c>
      <c r="AG76">
        <f t="shared" si="24"/>
        <v>0</v>
      </c>
      <c r="AH76">
        <f t="shared" si="24"/>
        <v>0</v>
      </c>
      <c r="AI76">
        <f t="shared" si="24"/>
        <v>0</v>
      </c>
      <c r="AJ76">
        <f t="shared" si="24"/>
        <v>0</v>
      </c>
    </row>
    <row r="77" spans="1:36" x14ac:dyDescent="0.25">
      <c r="A77" t="s">
        <v>30</v>
      </c>
      <c r="B77">
        <f t="shared" ref="B77:AJ77" si="25">IF(B32=B$28,0,IF(B$25=0,B56,0))</f>
        <v>0</v>
      </c>
      <c r="C77">
        <f t="shared" si="25"/>
        <v>0</v>
      </c>
      <c r="D77">
        <f t="shared" si="25"/>
        <v>0</v>
      </c>
      <c r="E77">
        <f t="shared" si="25"/>
        <v>0</v>
      </c>
      <c r="F77">
        <f t="shared" si="25"/>
        <v>0</v>
      </c>
      <c r="G77">
        <f t="shared" si="25"/>
        <v>0</v>
      </c>
      <c r="H77">
        <f t="shared" si="25"/>
        <v>0</v>
      </c>
      <c r="I77">
        <f t="shared" si="25"/>
        <v>0</v>
      </c>
      <c r="J77">
        <f t="shared" si="25"/>
        <v>0</v>
      </c>
      <c r="K77">
        <f t="shared" si="25"/>
        <v>0</v>
      </c>
      <c r="L77">
        <f t="shared" si="25"/>
        <v>0</v>
      </c>
      <c r="M77">
        <f t="shared" si="25"/>
        <v>0</v>
      </c>
      <c r="N77">
        <f t="shared" si="25"/>
        <v>0</v>
      </c>
      <c r="O77">
        <f t="shared" si="25"/>
        <v>0</v>
      </c>
      <c r="P77">
        <f t="shared" si="25"/>
        <v>0</v>
      </c>
      <c r="Q77">
        <f t="shared" si="25"/>
        <v>0</v>
      </c>
      <c r="R77">
        <f t="shared" si="25"/>
        <v>0</v>
      </c>
      <c r="S77">
        <f t="shared" si="25"/>
        <v>0</v>
      </c>
      <c r="T77">
        <f t="shared" si="25"/>
        <v>0</v>
      </c>
      <c r="U77">
        <f t="shared" si="25"/>
        <v>0</v>
      </c>
      <c r="V77">
        <f t="shared" si="25"/>
        <v>0</v>
      </c>
      <c r="W77">
        <f t="shared" si="25"/>
        <v>0</v>
      </c>
      <c r="X77">
        <f t="shared" si="25"/>
        <v>0</v>
      </c>
      <c r="Y77">
        <f t="shared" si="25"/>
        <v>0</v>
      </c>
      <c r="Z77">
        <f t="shared" si="25"/>
        <v>0</v>
      </c>
      <c r="AA77">
        <f t="shared" si="25"/>
        <v>0</v>
      </c>
      <c r="AB77">
        <f t="shared" si="25"/>
        <v>0</v>
      </c>
      <c r="AC77">
        <f t="shared" si="25"/>
        <v>0</v>
      </c>
      <c r="AD77">
        <f t="shared" si="25"/>
        <v>0</v>
      </c>
      <c r="AE77">
        <f t="shared" si="25"/>
        <v>0</v>
      </c>
      <c r="AF77">
        <f t="shared" si="25"/>
        <v>0</v>
      </c>
      <c r="AG77">
        <f t="shared" si="25"/>
        <v>0</v>
      </c>
      <c r="AH77">
        <f t="shared" si="25"/>
        <v>0</v>
      </c>
      <c r="AI77">
        <f t="shared" si="25"/>
        <v>0</v>
      </c>
      <c r="AJ77">
        <f t="shared" si="25"/>
        <v>0</v>
      </c>
    </row>
    <row r="78" spans="1:36" x14ac:dyDescent="0.25">
      <c r="A78" t="s">
        <v>28</v>
      </c>
      <c r="B78">
        <f t="shared" ref="B78:AJ78" si="26">IF(B33=B$28,0,IF(B$25=0,B57,0))</f>
        <v>0</v>
      </c>
      <c r="C78">
        <f t="shared" si="26"/>
        <v>0</v>
      </c>
      <c r="D78">
        <f t="shared" si="26"/>
        <v>0</v>
      </c>
      <c r="E78">
        <f t="shared" si="26"/>
        <v>0</v>
      </c>
      <c r="F78">
        <f t="shared" si="26"/>
        <v>0</v>
      </c>
      <c r="G78">
        <f t="shared" si="26"/>
        <v>0</v>
      </c>
      <c r="H78">
        <f t="shared" si="26"/>
        <v>0</v>
      </c>
      <c r="I78">
        <f t="shared" si="26"/>
        <v>0</v>
      </c>
      <c r="J78">
        <f t="shared" si="26"/>
        <v>0</v>
      </c>
      <c r="K78">
        <f t="shared" si="26"/>
        <v>0</v>
      </c>
      <c r="L78">
        <f t="shared" si="26"/>
        <v>0</v>
      </c>
      <c r="M78">
        <f t="shared" si="26"/>
        <v>0</v>
      </c>
      <c r="N78">
        <f t="shared" si="26"/>
        <v>0</v>
      </c>
      <c r="O78">
        <f t="shared" si="26"/>
        <v>0</v>
      </c>
      <c r="P78">
        <f t="shared" si="26"/>
        <v>0</v>
      </c>
      <c r="Q78">
        <f t="shared" si="26"/>
        <v>0</v>
      </c>
      <c r="R78">
        <f t="shared" si="26"/>
        <v>0</v>
      </c>
      <c r="S78">
        <f t="shared" si="26"/>
        <v>0</v>
      </c>
      <c r="T78">
        <f t="shared" si="26"/>
        <v>0</v>
      </c>
      <c r="U78">
        <f t="shared" si="26"/>
        <v>0</v>
      </c>
      <c r="V78">
        <f t="shared" si="26"/>
        <v>0</v>
      </c>
      <c r="W78">
        <f t="shared" si="26"/>
        <v>0</v>
      </c>
      <c r="X78">
        <f t="shared" si="26"/>
        <v>0</v>
      </c>
      <c r="Y78">
        <f t="shared" si="26"/>
        <v>0</v>
      </c>
      <c r="Z78">
        <f t="shared" si="26"/>
        <v>0</v>
      </c>
      <c r="AA78">
        <f t="shared" si="26"/>
        <v>0</v>
      </c>
      <c r="AB78">
        <f t="shared" si="26"/>
        <v>0</v>
      </c>
      <c r="AC78">
        <f t="shared" si="26"/>
        <v>0</v>
      </c>
      <c r="AD78">
        <f t="shared" si="26"/>
        <v>0</v>
      </c>
      <c r="AE78">
        <f t="shared" si="26"/>
        <v>0</v>
      </c>
      <c r="AF78">
        <f t="shared" si="26"/>
        <v>0</v>
      </c>
      <c r="AG78">
        <f t="shared" si="26"/>
        <v>0</v>
      </c>
      <c r="AH78">
        <f t="shared" si="26"/>
        <v>0</v>
      </c>
      <c r="AI78">
        <f t="shared" si="26"/>
        <v>0</v>
      </c>
      <c r="AJ78">
        <f t="shared" si="26"/>
        <v>0</v>
      </c>
    </row>
    <row r="79" spans="1:36" x14ac:dyDescent="0.25">
      <c r="A79" t="s">
        <v>26</v>
      </c>
      <c r="B79">
        <f t="shared" ref="B79:AJ79" si="27">IF(B34=B$28,0,IF(B$25=0,B58,0))</f>
        <v>0</v>
      </c>
      <c r="C79">
        <f t="shared" si="27"/>
        <v>0</v>
      </c>
      <c r="D79">
        <f t="shared" si="27"/>
        <v>0</v>
      </c>
      <c r="E79">
        <f t="shared" si="27"/>
        <v>0</v>
      </c>
      <c r="F79">
        <f t="shared" si="27"/>
        <v>0</v>
      </c>
      <c r="G79">
        <f t="shared" si="27"/>
        <v>0</v>
      </c>
      <c r="H79">
        <f t="shared" si="27"/>
        <v>0</v>
      </c>
      <c r="I79">
        <f t="shared" si="27"/>
        <v>0</v>
      </c>
      <c r="J79">
        <f t="shared" si="27"/>
        <v>0</v>
      </c>
      <c r="K79">
        <f t="shared" si="27"/>
        <v>0</v>
      </c>
      <c r="L79">
        <f t="shared" si="27"/>
        <v>0</v>
      </c>
      <c r="M79">
        <f t="shared" si="27"/>
        <v>0</v>
      </c>
      <c r="N79">
        <f t="shared" si="27"/>
        <v>0</v>
      </c>
      <c r="O79">
        <f t="shared" si="27"/>
        <v>0</v>
      </c>
      <c r="P79">
        <f t="shared" si="27"/>
        <v>0</v>
      </c>
      <c r="Q79">
        <f t="shared" si="27"/>
        <v>0</v>
      </c>
      <c r="R79">
        <f t="shared" si="27"/>
        <v>0</v>
      </c>
      <c r="S79">
        <f t="shared" si="27"/>
        <v>0</v>
      </c>
      <c r="T79">
        <f t="shared" si="27"/>
        <v>0</v>
      </c>
      <c r="U79">
        <f t="shared" si="27"/>
        <v>0</v>
      </c>
      <c r="V79">
        <f t="shared" si="27"/>
        <v>0</v>
      </c>
      <c r="W79">
        <f t="shared" si="27"/>
        <v>0</v>
      </c>
      <c r="X79">
        <f t="shared" si="27"/>
        <v>0</v>
      </c>
      <c r="Y79">
        <f t="shared" si="27"/>
        <v>0</v>
      </c>
      <c r="Z79">
        <f t="shared" si="27"/>
        <v>0</v>
      </c>
      <c r="AA79">
        <f t="shared" si="27"/>
        <v>0</v>
      </c>
      <c r="AB79">
        <f t="shared" si="27"/>
        <v>0</v>
      </c>
      <c r="AC79">
        <f t="shared" si="27"/>
        <v>0</v>
      </c>
      <c r="AD79">
        <f t="shared" si="27"/>
        <v>0</v>
      </c>
      <c r="AE79">
        <f t="shared" si="27"/>
        <v>0</v>
      </c>
      <c r="AF79">
        <f t="shared" si="27"/>
        <v>0</v>
      </c>
      <c r="AG79">
        <f t="shared" si="27"/>
        <v>0</v>
      </c>
      <c r="AH79">
        <f t="shared" si="27"/>
        <v>0</v>
      </c>
      <c r="AI79">
        <f t="shared" si="27"/>
        <v>0</v>
      </c>
      <c r="AJ79">
        <f t="shared" si="27"/>
        <v>0</v>
      </c>
    </row>
    <row r="80" spans="1:36" x14ac:dyDescent="0.25">
      <c r="A80" t="s">
        <v>24</v>
      </c>
      <c r="B80">
        <f t="shared" ref="B80:AJ80" si="28">IF(B35=B$28,0,IF(B$25=0,B59,0))</f>
        <v>0</v>
      </c>
      <c r="C80">
        <f t="shared" si="28"/>
        <v>0</v>
      </c>
      <c r="D80">
        <f t="shared" si="28"/>
        <v>0</v>
      </c>
      <c r="E80">
        <f t="shared" si="28"/>
        <v>0</v>
      </c>
      <c r="F80">
        <f t="shared" si="28"/>
        <v>0</v>
      </c>
      <c r="G80">
        <f t="shared" si="28"/>
        <v>0</v>
      </c>
      <c r="H80">
        <f t="shared" si="28"/>
        <v>0</v>
      </c>
      <c r="I80">
        <f t="shared" si="28"/>
        <v>0</v>
      </c>
      <c r="J80">
        <f t="shared" si="28"/>
        <v>0</v>
      </c>
      <c r="K80">
        <f t="shared" si="28"/>
        <v>0</v>
      </c>
      <c r="L80">
        <f t="shared" si="28"/>
        <v>0</v>
      </c>
      <c r="M80">
        <f t="shared" si="28"/>
        <v>0</v>
      </c>
      <c r="N80">
        <f t="shared" si="28"/>
        <v>0</v>
      </c>
      <c r="O80">
        <f t="shared" si="28"/>
        <v>0</v>
      </c>
      <c r="P80">
        <f t="shared" si="28"/>
        <v>0</v>
      </c>
      <c r="Q80">
        <f t="shared" si="28"/>
        <v>0</v>
      </c>
      <c r="R80">
        <f t="shared" si="28"/>
        <v>0</v>
      </c>
      <c r="S80">
        <f t="shared" si="28"/>
        <v>0</v>
      </c>
      <c r="T80">
        <f t="shared" si="28"/>
        <v>0</v>
      </c>
      <c r="U80">
        <f t="shared" si="28"/>
        <v>0</v>
      </c>
      <c r="V80">
        <f t="shared" si="28"/>
        <v>0</v>
      </c>
      <c r="W80">
        <f t="shared" si="28"/>
        <v>0</v>
      </c>
      <c r="X80">
        <f t="shared" si="28"/>
        <v>0</v>
      </c>
      <c r="Y80">
        <f t="shared" si="28"/>
        <v>0</v>
      </c>
      <c r="Z80">
        <f t="shared" si="28"/>
        <v>0</v>
      </c>
      <c r="AA80">
        <f t="shared" si="28"/>
        <v>0</v>
      </c>
      <c r="AB80">
        <f t="shared" si="28"/>
        <v>0</v>
      </c>
      <c r="AC80">
        <f t="shared" si="28"/>
        <v>0</v>
      </c>
      <c r="AD80">
        <f t="shared" si="28"/>
        <v>0</v>
      </c>
      <c r="AE80">
        <f t="shared" si="28"/>
        <v>0</v>
      </c>
      <c r="AF80">
        <f t="shared" si="28"/>
        <v>0</v>
      </c>
      <c r="AG80">
        <f t="shared" si="28"/>
        <v>0</v>
      </c>
      <c r="AH80">
        <f t="shared" si="28"/>
        <v>0</v>
      </c>
      <c r="AI80">
        <f t="shared" si="28"/>
        <v>0</v>
      </c>
      <c r="AJ80">
        <f t="shared" si="28"/>
        <v>0</v>
      </c>
    </row>
    <row r="81" spans="1:36" x14ac:dyDescent="0.25">
      <c r="A81" t="s">
        <v>2</v>
      </c>
      <c r="B81">
        <f t="shared" ref="B81:AJ81" si="29">IF(B36=B$28,0,IF(B$25=0,B60,0))</f>
        <v>0</v>
      </c>
      <c r="C81">
        <f t="shared" si="29"/>
        <v>0</v>
      </c>
      <c r="D81">
        <f t="shared" si="29"/>
        <v>0</v>
      </c>
      <c r="E81">
        <f t="shared" si="29"/>
        <v>0</v>
      </c>
      <c r="F81">
        <f t="shared" si="29"/>
        <v>0</v>
      </c>
      <c r="G81">
        <f t="shared" si="29"/>
        <v>0</v>
      </c>
      <c r="H81">
        <f t="shared" si="29"/>
        <v>0</v>
      </c>
      <c r="I81">
        <f t="shared" si="29"/>
        <v>0</v>
      </c>
      <c r="J81">
        <f t="shared" si="29"/>
        <v>0</v>
      </c>
      <c r="K81">
        <f t="shared" si="29"/>
        <v>0</v>
      </c>
      <c r="L81">
        <f t="shared" si="29"/>
        <v>0</v>
      </c>
      <c r="M81">
        <f t="shared" si="29"/>
        <v>0</v>
      </c>
      <c r="N81">
        <f t="shared" si="29"/>
        <v>0</v>
      </c>
      <c r="O81">
        <f t="shared" si="29"/>
        <v>0</v>
      </c>
      <c r="P81">
        <f t="shared" si="29"/>
        <v>0</v>
      </c>
      <c r="Q81">
        <f t="shared" si="29"/>
        <v>0</v>
      </c>
      <c r="R81">
        <f t="shared" si="29"/>
        <v>0</v>
      </c>
      <c r="S81">
        <f t="shared" si="29"/>
        <v>0</v>
      </c>
      <c r="T81">
        <f t="shared" si="29"/>
        <v>0</v>
      </c>
      <c r="U81">
        <f t="shared" si="29"/>
        <v>0</v>
      </c>
      <c r="V81">
        <f t="shared" si="29"/>
        <v>0</v>
      </c>
      <c r="W81">
        <f t="shared" si="29"/>
        <v>0</v>
      </c>
      <c r="X81">
        <f t="shared" si="29"/>
        <v>0</v>
      </c>
      <c r="Y81">
        <f t="shared" si="29"/>
        <v>0</v>
      </c>
      <c r="Z81">
        <f t="shared" si="29"/>
        <v>0</v>
      </c>
      <c r="AA81">
        <f t="shared" si="29"/>
        <v>0</v>
      </c>
      <c r="AB81">
        <f t="shared" si="29"/>
        <v>0</v>
      </c>
      <c r="AC81">
        <f t="shared" si="29"/>
        <v>0</v>
      </c>
      <c r="AD81">
        <f t="shared" si="29"/>
        <v>0</v>
      </c>
      <c r="AE81">
        <f t="shared" si="29"/>
        <v>0</v>
      </c>
      <c r="AF81">
        <f t="shared" si="29"/>
        <v>0</v>
      </c>
      <c r="AG81">
        <f t="shared" si="29"/>
        <v>0</v>
      </c>
      <c r="AH81">
        <f t="shared" si="29"/>
        <v>0</v>
      </c>
      <c r="AI81">
        <f t="shared" si="29"/>
        <v>0</v>
      </c>
      <c r="AJ81">
        <f t="shared" si="29"/>
        <v>0</v>
      </c>
    </row>
    <row r="82" spans="1:36" x14ac:dyDescent="0.25">
      <c r="A82" t="s">
        <v>25</v>
      </c>
      <c r="B82">
        <f t="shared" ref="B82:AJ82" si="30">IF(B37=B$28,0,IF(B$25=0,B61,0))</f>
        <v>0</v>
      </c>
      <c r="C82">
        <f t="shared" si="30"/>
        <v>0</v>
      </c>
      <c r="D82">
        <f t="shared" si="30"/>
        <v>0</v>
      </c>
      <c r="E82">
        <f t="shared" si="30"/>
        <v>0</v>
      </c>
      <c r="F82">
        <f t="shared" si="30"/>
        <v>0</v>
      </c>
      <c r="G82">
        <f t="shared" si="30"/>
        <v>0</v>
      </c>
      <c r="H82">
        <f t="shared" si="30"/>
        <v>0</v>
      </c>
      <c r="I82">
        <f t="shared" si="30"/>
        <v>0</v>
      </c>
      <c r="J82">
        <f t="shared" si="30"/>
        <v>0</v>
      </c>
      <c r="K82">
        <f t="shared" si="30"/>
        <v>0</v>
      </c>
      <c r="L82">
        <f t="shared" si="30"/>
        <v>0</v>
      </c>
      <c r="M82">
        <f t="shared" si="30"/>
        <v>0</v>
      </c>
      <c r="N82">
        <f t="shared" si="30"/>
        <v>0</v>
      </c>
      <c r="O82">
        <f t="shared" si="30"/>
        <v>0</v>
      </c>
      <c r="P82">
        <f t="shared" si="30"/>
        <v>0</v>
      </c>
      <c r="Q82">
        <f t="shared" si="30"/>
        <v>0</v>
      </c>
      <c r="R82">
        <f t="shared" si="30"/>
        <v>0</v>
      </c>
      <c r="S82">
        <f t="shared" si="30"/>
        <v>0</v>
      </c>
      <c r="T82">
        <f t="shared" si="30"/>
        <v>0</v>
      </c>
      <c r="U82">
        <f t="shared" si="30"/>
        <v>0</v>
      </c>
      <c r="V82">
        <f t="shared" si="30"/>
        <v>0</v>
      </c>
      <c r="W82">
        <f t="shared" si="30"/>
        <v>0</v>
      </c>
      <c r="X82">
        <f t="shared" si="30"/>
        <v>0</v>
      </c>
      <c r="Y82">
        <f t="shared" si="30"/>
        <v>0</v>
      </c>
      <c r="Z82">
        <f t="shared" si="30"/>
        <v>0</v>
      </c>
      <c r="AA82">
        <f t="shared" si="30"/>
        <v>0</v>
      </c>
      <c r="AB82">
        <f t="shared" si="30"/>
        <v>0</v>
      </c>
      <c r="AC82">
        <f t="shared" si="30"/>
        <v>0</v>
      </c>
      <c r="AD82">
        <f t="shared" si="30"/>
        <v>0</v>
      </c>
      <c r="AE82">
        <f t="shared" si="30"/>
        <v>0</v>
      </c>
      <c r="AF82">
        <f t="shared" si="30"/>
        <v>0</v>
      </c>
      <c r="AG82">
        <f t="shared" si="30"/>
        <v>0</v>
      </c>
      <c r="AH82">
        <f t="shared" si="30"/>
        <v>0</v>
      </c>
      <c r="AI82">
        <f t="shared" si="30"/>
        <v>0</v>
      </c>
      <c r="AJ82">
        <f t="shared" si="30"/>
        <v>0</v>
      </c>
    </row>
    <row r="83" spans="1:36" x14ac:dyDescent="0.25">
      <c r="A83" t="s">
        <v>9</v>
      </c>
      <c r="B83">
        <f t="shared" ref="B83:AJ83" si="31">IF(B38=B$28,0,IF(B$25=0,B62,0))</f>
        <v>0</v>
      </c>
      <c r="C83">
        <f t="shared" si="31"/>
        <v>0</v>
      </c>
      <c r="D83">
        <f t="shared" si="31"/>
        <v>0</v>
      </c>
      <c r="E83">
        <f t="shared" si="31"/>
        <v>0</v>
      </c>
      <c r="F83">
        <f t="shared" si="31"/>
        <v>0</v>
      </c>
      <c r="G83">
        <f t="shared" si="31"/>
        <v>0</v>
      </c>
      <c r="H83">
        <f t="shared" si="31"/>
        <v>0</v>
      </c>
      <c r="I83">
        <f t="shared" si="31"/>
        <v>0</v>
      </c>
      <c r="J83">
        <f t="shared" si="31"/>
        <v>0</v>
      </c>
      <c r="K83">
        <f t="shared" si="31"/>
        <v>0</v>
      </c>
      <c r="L83">
        <f t="shared" si="31"/>
        <v>0</v>
      </c>
      <c r="M83">
        <f t="shared" si="31"/>
        <v>0</v>
      </c>
      <c r="N83">
        <f t="shared" si="31"/>
        <v>0</v>
      </c>
      <c r="O83">
        <f t="shared" si="31"/>
        <v>0</v>
      </c>
      <c r="P83">
        <f t="shared" si="31"/>
        <v>0</v>
      </c>
      <c r="Q83">
        <f t="shared" si="31"/>
        <v>0</v>
      </c>
      <c r="R83">
        <f t="shared" si="31"/>
        <v>0</v>
      </c>
      <c r="S83">
        <f t="shared" si="31"/>
        <v>0</v>
      </c>
      <c r="T83">
        <f t="shared" si="31"/>
        <v>0</v>
      </c>
      <c r="U83">
        <f t="shared" si="31"/>
        <v>0</v>
      </c>
      <c r="V83">
        <f t="shared" si="31"/>
        <v>0</v>
      </c>
      <c r="W83">
        <f t="shared" si="31"/>
        <v>0</v>
      </c>
      <c r="X83">
        <f t="shared" si="31"/>
        <v>0</v>
      </c>
      <c r="Y83">
        <f t="shared" si="31"/>
        <v>0</v>
      </c>
      <c r="Z83">
        <f t="shared" si="31"/>
        <v>0</v>
      </c>
      <c r="AA83">
        <f t="shared" si="31"/>
        <v>0</v>
      </c>
      <c r="AB83">
        <f t="shared" si="31"/>
        <v>0</v>
      </c>
      <c r="AC83">
        <f t="shared" si="31"/>
        <v>0</v>
      </c>
      <c r="AD83">
        <f t="shared" si="31"/>
        <v>0</v>
      </c>
      <c r="AE83">
        <f t="shared" si="31"/>
        <v>0</v>
      </c>
      <c r="AF83">
        <f t="shared" si="31"/>
        <v>0</v>
      </c>
      <c r="AG83">
        <f t="shared" si="31"/>
        <v>0</v>
      </c>
      <c r="AH83">
        <f t="shared" si="31"/>
        <v>0</v>
      </c>
      <c r="AI83">
        <f t="shared" si="31"/>
        <v>0</v>
      </c>
      <c r="AJ83">
        <f t="shared" si="31"/>
        <v>0</v>
      </c>
    </row>
    <row r="84" spans="1:36" x14ac:dyDescent="0.25">
      <c r="A84" t="s">
        <v>5</v>
      </c>
      <c r="B84">
        <f t="shared" ref="B84:AJ84" si="32">IF(B39=B$28,0,IF(B$25=0,B63,0))</f>
        <v>0</v>
      </c>
      <c r="C84">
        <f t="shared" si="32"/>
        <v>0</v>
      </c>
      <c r="D84">
        <f t="shared" si="32"/>
        <v>0</v>
      </c>
      <c r="E84">
        <f t="shared" si="32"/>
        <v>0</v>
      </c>
      <c r="F84">
        <f t="shared" si="32"/>
        <v>0</v>
      </c>
      <c r="G84">
        <f t="shared" si="32"/>
        <v>0</v>
      </c>
      <c r="H84">
        <f t="shared" si="32"/>
        <v>0</v>
      </c>
      <c r="I84">
        <f t="shared" si="32"/>
        <v>0</v>
      </c>
      <c r="J84">
        <f t="shared" si="32"/>
        <v>0</v>
      </c>
      <c r="K84">
        <f t="shared" si="32"/>
        <v>0</v>
      </c>
      <c r="L84">
        <f t="shared" si="32"/>
        <v>0</v>
      </c>
      <c r="M84">
        <f t="shared" si="32"/>
        <v>0</v>
      </c>
      <c r="N84">
        <f t="shared" si="32"/>
        <v>0</v>
      </c>
      <c r="O84">
        <f t="shared" si="32"/>
        <v>0</v>
      </c>
      <c r="P84">
        <f t="shared" si="32"/>
        <v>0</v>
      </c>
      <c r="Q84">
        <f t="shared" si="32"/>
        <v>0</v>
      </c>
      <c r="R84">
        <f t="shared" si="32"/>
        <v>0</v>
      </c>
      <c r="S84">
        <f t="shared" si="32"/>
        <v>0</v>
      </c>
      <c r="T84">
        <f t="shared" si="32"/>
        <v>0</v>
      </c>
      <c r="U84">
        <f t="shared" si="32"/>
        <v>0</v>
      </c>
      <c r="V84">
        <f t="shared" si="32"/>
        <v>0</v>
      </c>
      <c r="W84">
        <f t="shared" si="32"/>
        <v>0</v>
      </c>
      <c r="X84">
        <f t="shared" si="32"/>
        <v>0</v>
      </c>
      <c r="Y84">
        <f t="shared" si="32"/>
        <v>0</v>
      </c>
      <c r="Z84">
        <f t="shared" si="32"/>
        <v>0</v>
      </c>
      <c r="AA84">
        <f t="shared" si="32"/>
        <v>0</v>
      </c>
      <c r="AB84">
        <f t="shared" si="32"/>
        <v>0</v>
      </c>
      <c r="AC84">
        <f t="shared" si="32"/>
        <v>0</v>
      </c>
      <c r="AD84">
        <f t="shared" si="32"/>
        <v>0</v>
      </c>
      <c r="AE84">
        <f t="shared" si="32"/>
        <v>0</v>
      </c>
      <c r="AF84">
        <f t="shared" si="32"/>
        <v>0</v>
      </c>
      <c r="AG84">
        <f t="shared" si="32"/>
        <v>0</v>
      </c>
      <c r="AH84">
        <f t="shared" si="32"/>
        <v>0</v>
      </c>
      <c r="AI84">
        <f t="shared" si="32"/>
        <v>0</v>
      </c>
      <c r="AJ84">
        <f t="shared" si="32"/>
        <v>0</v>
      </c>
    </row>
    <row r="85" spans="1:36" x14ac:dyDescent="0.25">
      <c r="A85" t="s">
        <v>4</v>
      </c>
      <c r="B85">
        <f t="shared" ref="B85:AJ85" si="33">IF(B40=B$28,0,IF(B$25=0,B64,0))</f>
        <v>0</v>
      </c>
      <c r="C85">
        <f t="shared" si="33"/>
        <v>0</v>
      </c>
      <c r="D85">
        <f t="shared" si="33"/>
        <v>0</v>
      </c>
      <c r="E85">
        <f t="shared" si="33"/>
        <v>0</v>
      </c>
      <c r="F85">
        <f t="shared" si="33"/>
        <v>0</v>
      </c>
      <c r="G85">
        <f t="shared" si="33"/>
        <v>0</v>
      </c>
      <c r="H85">
        <f t="shared" si="33"/>
        <v>0</v>
      </c>
      <c r="I85">
        <f t="shared" si="33"/>
        <v>0</v>
      </c>
      <c r="J85">
        <f t="shared" si="33"/>
        <v>0</v>
      </c>
      <c r="K85">
        <f t="shared" si="33"/>
        <v>0</v>
      </c>
      <c r="L85">
        <f t="shared" si="33"/>
        <v>0</v>
      </c>
      <c r="M85">
        <f t="shared" si="33"/>
        <v>0</v>
      </c>
      <c r="N85">
        <f t="shared" si="33"/>
        <v>0</v>
      </c>
      <c r="O85">
        <f t="shared" si="33"/>
        <v>0</v>
      </c>
      <c r="P85">
        <f t="shared" si="33"/>
        <v>0</v>
      </c>
      <c r="Q85">
        <f t="shared" si="33"/>
        <v>0</v>
      </c>
      <c r="R85">
        <f t="shared" si="33"/>
        <v>0</v>
      </c>
      <c r="S85">
        <f t="shared" si="33"/>
        <v>0</v>
      </c>
      <c r="T85">
        <f t="shared" si="33"/>
        <v>0</v>
      </c>
      <c r="U85">
        <f t="shared" si="33"/>
        <v>0</v>
      </c>
      <c r="V85">
        <f t="shared" si="33"/>
        <v>0</v>
      </c>
      <c r="W85">
        <f t="shared" si="33"/>
        <v>0</v>
      </c>
      <c r="X85">
        <f t="shared" si="33"/>
        <v>0</v>
      </c>
      <c r="Y85">
        <f t="shared" si="33"/>
        <v>0</v>
      </c>
      <c r="Z85">
        <f t="shared" si="33"/>
        <v>0</v>
      </c>
      <c r="AA85">
        <f t="shared" si="33"/>
        <v>0</v>
      </c>
      <c r="AB85">
        <f t="shared" si="33"/>
        <v>0</v>
      </c>
      <c r="AC85">
        <f t="shared" si="33"/>
        <v>0</v>
      </c>
      <c r="AD85">
        <f t="shared" si="33"/>
        <v>0</v>
      </c>
      <c r="AE85">
        <f t="shared" si="33"/>
        <v>0</v>
      </c>
      <c r="AF85">
        <f t="shared" si="33"/>
        <v>0</v>
      </c>
      <c r="AG85">
        <f t="shared" si="33"/>
        <v>0</v>
      </c>
      <c r="AH85">
        <f t="shared" si="33"/>
        <v>0</v>
      </c>
      <c r="AI85">
        <f t="shared" si="33"/>
        <v>0</v>
      </c>
      <c r="AJ85">
        <f t="shared" si="33"/>
        <v>0</v>
      </c>
    </row>
    <row r="86" spans="1:36" x14ac:dyDescent="0.25">
      <c r="A86" t="s">
        <v>6</v>
      </c>
      <c r="B86">
        <f t="shared" ref="B86:AJ86" si="34">IF(B41=B$28,0,IF(B$25=0,B65,0))</f>
        <v>0</v>
      </c>
      <c r="C86">
        <f t="shared" si="34"/>
        <v>0</v>
      </c>
      <c r="D86">
        <f t="shared" si="34"/>
        <v>0</v>
      </c>
      <c r="E86">
        <f t="shared" si="34"/>
        <v>0</v>
      </c>
      <c r="F86">
        <f t="shared" si="34"/>
        <v>0</v>
      </c>
      <c r="G86">
        <f t="shared" si="34"/>
        <v>0</v>
      </c>
      <c r="H86">
        <f t="shared" si="34"/>
        <v>0</v>
      </c>
      <c r="I86">
        <f t="shared" si="34"/>
        <v>0</v>
      </c>
      <c r="J86">
        <f t="shared" si="34"/>
        <v>0</v>
      </c>
      <c r="K86">
        <f t="shared" si="34"/>
        <v>0</v>
      </c>
      <c r="L86">
        <f t="shared" si="34"/>
        <v>0</v>
      </c>
      <c r="M86">
        <f t="shared" si="34"/>
        <v>0</v>
      </c>
      <c r="N86">
        <f t="shared" si="34"/>
        <v>0</v>
      </c>
      <c r="O86">
        <f t="shared" si="34"/>
        <v>0</v>
      </c>
      <c r="P86">
        <f t="shared" si="34"/>
        <v>0</v>
      </c>
      <c r="Q86">
        <f t="shared" si="34"/>
        <v>0</v>
      </c>
      <c r="R86">
        <f t="shared" si="34"/>
        <v>0</v>
      </c>
      <c r="S86">
        <f t="shared" si="34"/>
        <v>0</v>
      </c>
      <c r="T86">
        <f t="shared" si="34"/>
        <v>0</v>
      </c>
      <c r="U86">
        <f t="shared" si="34"/>
        <v>0</v>
      </c>
      <c r="V86">
        <f t="shared" si="34"/>
        <v>0</v>
      </c>
      <c r="W86">
        <f t="shared" si="34"/>
        <v>0</v>
      </c>
      <c r="X86">
        <f t="shared" si="34"/>
        <v>0</v>
      </c>
      <c r="Y86">
        <f t="shared" si="34"/>
        <v>0</v>
      </c>
      <c r="Z86">
        <f t="shared" si="34"/>
        <v>0</v>
      </c>
      <c r="AA86">
        <f t="shared" si="34"/>
        <v>0</v>
      </c>
      <c r="AB86">
        <f t="shared" si="34"/>
        <v>0</v>
      </c>
      <c r="AC86">
        <f t="shared" si="34"/>
        <v>0</v>
      </c>
      <c r="AD86">
        <f t="shared" si="34"/>
        <v>0</v>
      </c>
      <c r="AE86">
        <f t="shared" si="34"/>
        <v>0</v>
      </c>
      <c r="AF86">
        <f t="shared" si="34"/>
        <v>0</v>
      </c>
      <c r="AG86">
        <f t="shared" si="34"/>
        <v>0</v>
      </c>
      <c r="AH86">
        <f t="shared" si="34"/>
        <v>0</v>
      </c>
      <c r="AI86">
        <f t="shared" si="34"/>
        <v>0</v>
      </c>
      <c r="AJ86">
        <f t="shared" si="34"/>
        <v>0</v>
      </c>
    </row>
    <row r="87" spans="1:36" x14ac:dyDescent="0.25">
      <c r="A87" t="s">
        <v>23</v>
      </c>
      <c r="B87">
        <f t="shared" ref="B87:AJ87" si="35">IF(B42=B$28,0,IF(B$25=0,B66,0))</f>
        <v>0</v>
      </c>
      <c r="C87">
        <f t="shared" si="35"/>
        <v>0</v>
      </c>
      <c r="D87">
        <f t="shared" si="35"/>
        <v>0</v>
      </c>
      <c r="E87">
        <f t="shared" si="35"/>
        <v>0</v>
      </c>
      <c r="F87">
        <f t="shared" si="35"/>
        <v>0</v>
      </c>
      <c r="G87">
        <f t="shared" si="35"/>
        <v>0</v>
      </c>
      <c r="H87">
        <f t="shared" si="35"/>
        <v>0</v>
      </c>
      <c r="I87">
        <f t="shared" si="35"/>
        <v>0</v>
      </c>
      <c r="J87">
        <f t="shared" si="35"/>
        <v>0</v>
      </c>
      <c r="K87">
        <f t="shared" si="35"/>
        <v>0</v>
      </c>
      <c r="L87">
        <f t="shared" si="35"/>
        <v>0</v>
      </c>
      <c r="M87">
        <f t="shared" si="35"/>
        <v>0</v>
      </c>
      <c r="N87">
        <f t="shared" si="35"/>
        <v>0</v>
      </c>
      <c r="O87">
        <f t="shared" si="35"/>
        <v>0</v>
      </c>
      <c r="P87">
        <f t="shared" si="35"/>
        <v>0</v>
      </c>
      <c r="Q87">
        <f t="shared" si="35"/>
        <v>0</v>
      </c>
      <c r="R87">
        <f t="shared" si="35"/>
        <v>0</v>
      </c>
      <c r="S87">
        <f t="shared" si="35"/>
        <v>0</v>
      </c>
      <c r="T87">
        <f t="shared" si="35"/>
        <v>0</v>
      </c>
      <c r="U87">
        <f t="shared" si="35"/>
        <v>0</v>
      </c>
      <c r="V87">
        <f t="shared" si="35"/>
        <v>0</v>
      </c>
      <c r="W87">
        <f t="shared" si="35"/>
        <v>0</v>
      </c>
      <c r="X87">
        <f t="shared" si="35"/>
        <v>0</v>
      </c>
      <c r="Y87">
        <f t="shared" si="35"/>
        <v>0</v>
      </c>
      <c r="Z87">
        <f t="shared" si="35"/>
        <v>0</v>
      </c>
      <c r="AA87">
        <f t="shared" si="35"/>
        <v>0</v>
      </c>
      <c r="AB87">
        <f t="shared" si="35"/>
        <v>0</v>
      </c>
      <c r="AC87">
        <f t="shared" si="35"/>
        <v>0</v>
      </c>
      <c r="AD87">
        <f t="shared" si="35"/>
        <v>0</v>
      </c>
      <c r="AE87">
        <f t="shared" si="35"/>
        <v>0</v>
      </c>
      <c r="AF87">
        <f t="shared" si="35"/>
        <v>0</v>
      </c>
      <c r="AG87">
        <f t="shared" si="35"/>
        <v>0</v>
      </c>
      <c r="AH87">
        <f t="shared" si="35"/>
        <v>0</v>
      </c>
      <c r="AI87">
        <f t="shared" si="35"/>
        <v>0</v>
      </c>
      <c r="AJ87">
        <f t="shared" si="35"/>
        <v>0</v>
      </c>
    </row>
    <row r="88" spans="1:36" x14ac:dyDescent="0.25">
      <c r="A88" t="s">
        <v>7</v>
      </c>
      <c r="B88">
        <f t="shared" ref="B88:AJ88" si="36">IF(B43=B$28,0,IF(B$25=0,B67,0))</f>
        <v>0</v>
      </c>
      <c r="C88">
        <f t="shared" si="36"/>
        <v>0</v>
      </c>
      <c r="D88">
        <f t="shared" si="36"/>
        <v>0</v>
      </c>
      <c r="E88">
        <f t="shared" si="36"/>
        <v>0</v>
      </c>
      <c r="F88">
        <f t="shared" si="36"/>
        <v>0</v>
      </c>
      <c r="G88">
        <f t="shared" si="36"/>
        <v>0</v>
      </c>
      <c r="H88">
        <f t="shared" si="36"/>
        <v>0</v>
      </c>
      <c r="I88">
        <f t="shared" si="36"/>
        <v>0</v>
      </c>
      <c r="J88">
        <f t="shared" si="36"/>
        <v>0</v>
      </c>
      <c r="K88">
        <f t="shared" si="36"/>
        <v>0</v>
      </c>
      <c r="L88">
        <f t="shared" si="36"/>
        <v>0</v>
      </c>
      <c r="M88">
        <f t="shared" si="36"/>
        <v>0</v>
      </c>
      <c r="N88">
        <f t="shared" si="36"/>
        <v>0</v>
      </c>
      <c r="O88">
        <f t="shared" si="36"/>
        <v>0</v>
      </c>
      <c r="P88">
        <f t="shared" si="36"/>
        <v>0</v>
      </c>
      <c r="Q88">
        <f t="shared" si="36"/>
        <v>0</v>
      </c>
      <c r="R88">
        <f t="shared" si="36"/>
        <v>0</v>
      </c>
      <c r="S88">
        <f t="shared" si="36"/>
        <v>0</v>
      </c>
      <c r="T88">
        <f t="shared" si="36"/>
        <v>0</v>
      </c>
      <c r="U88">
        <f t="shared" si="36"/>
        <v>0</v>
      </c>
      <c r="V88">
        <f t="shared" si="36"/>
        <v>0</v>
      </c>
      <c r="W88">
        <f t="shared" si="36"/>
        <v>0</v>
      </c>
      <c r="X88">
        <f t="shared" si="36"/>
        <v>0</v>
      </c>
      <c r="Y88">
        <f t="shared" si="36"/>
        <v>0</v>
      </c>
      <c r="Z88">
        <f t="shared" si="36"/>
        <v>0</v>
      </c>
      <c r="AA88">
        <f t="shared" si="36"/>
        <v>0</v>
      </c>
      <c r="AB88">
        <f t="shared" si="36"/>
        <v>0</v>
      </c>
      <c r="AC88">
        <f t="shared" si="36"/>
        <v>0</v>
      </c>
      <c r="AD88">
        <f t="shared" si="36"/>
        <v>0</v>
      </c>
      <c r="AE88">
        <f t="shared" si="36"/>
        <v>0</v>
      </c>
      <c r="AF88">
        <f t="shared" si="36"/>
        <v>0</v>
      </c>
      <c r="AG88">
        <f t="shared" si="36"/>
        <v>0</v>
      </c>
      <c r="AH88">
        <f t="shared" si="36"/>
        <v>0</v>
      </c>
      <c r="AI88">
        <f t="shared" si="36"/>
        <v>0</v>
      </c>
      <c r="AJ88">
        <f t="shared" si="36"/>
        <v>0</v>
      </c>
    </row>
    <row r="89" spans="1:36" x14ac:dyDescent="0.25">
      <c r="A89" t="s">
        <v>29</v>
      </c>
      <c r="B89">
        <f t="shared" ref="B89:AJ89" si="37">IF(B44=B$28,0,IF(B$25=0,B68,0))</f>
        <v>0</v>
      </c>
      <c r="C89">
        <f t="shared" si="37"/>
        <v>0</v>
      </c>
      <c r="D89">
        <f t="shared" si="37"/>
        <v>0</v>
      </c>
      <c r="E89">
        <f t="shared" si="37"/>
        <v>0</v>
      </c>
      <c r="F89">
        <f t="shared" si="37"/>
        <v>0</v>
      </c>
      <c r="G89">
        <f t="shared" si="37"/>
        <v>0</v>
      </c>
      <c r="H89">
        <f t="shared" si="37"/>
        <v>0</v>
      </c>
      <c r="I89">
        <f t="shared" si="37"/>
        <v>0</v>
      </c>
      <c r="J89">
        <f t="shared" si="37"/>
        <v>0</v>
      </c>
      <c r="K89">
        <f t="shared" si="37"/>
        <v>0</v>
      </c>
      <c r="L89">
        <f t="shared" si="37"/>
        <v>0</v>
      </c>
      <c r="M89">
        <f t="shared" si="37"/>
        <v>0</v>
      </c>
      <c r="N89">
        <f t="shared" si="37"/>
        <v>0</v>
      </c>
      <c r="O89">
        <f t="shared" si="37"/>
        <v>0</v>
      </c>
      <c r="P89">
        <f t="shared" si="37"/>
        <v>0</v>
      </c>
      <c r="Q89">
        <f t="shared" si="37"/>
        <v>0</v>
      </c>
      <c r="R89">
        <f t="shared" si="37"/>
        <v>0</v>
      </c>
      <c r="S89">
        <f t="shared" si="37"/>
        <v>0</v>
      </c>
      <c r="T89">
        <f t="shared" si="37"/>
        <v>0</v>
      </c>
      <c r="U89">
        <f t="shared" si="37"/>
        <v>0</v>
      </c>
      <c r="V89">
        <f t="shared" si="37"/>
        <v>0</v>
      </c>
      <c r="W89">
        <f t="shared" si="37"/>
        <v>0</v>
      </c>
      <c r="X89">
        <f t="shared" si="37"/>
        <v>0</v>
      </c>
      <c r="Y89">
        <f t="shared" si="37"/>
        <v>0</v>
      </c>
      <c r="Z89">
        <f t="shared" si="37"/>
        <v>0</v>
      </c>
      <c r="AA89">
        <f t="shared" si="37"/>
        <v>0</v>
      </c>
      <c r="AB89">
        <f t="shared" si="37"/>
        <v>0</v>
      </c>
      <c r="AC89">
        <f t="shared" si="37"/>
        <v>0</v>
      </c>
      <c r="AD89">
        <f t="shared" si="37"/>
        <v>0</v>
      </c>
      <c r="AE89">
        <f t="shared" si="37"/>
        <v>0</v>
      </c>
      <c r="AF89">
        <f t="shared" si="37"/>
        <v>0</v>
      </c>
      <c r="AG89">
        <f t="shared" si="37"/>
        <v>0</v>
      </c>
      <c r="AH89">
        <f t="shared" si="37"/>
        <v>0</v>
      </c>
      <c r="AI89">
        <f t="shared" si="37"/>
        <v>0</v>
      </c>
      <c r="AJ89">
        <f t="shared" si="37"/>
        <v>0</v>
      </c>
    </row>
    <row r="90" spans="1:36" x14ac:dyDescent="0.25">
      <c r="A90" t="s">
        <v>27</v>
      </c>
      <c r="B90">
        <f t="shared" ref="B90:AJ90" si="38">IF(B45=B$28,0,IF(B$25=0,B69,0))</f>
        <v>0</v>
      </c>
      <c r="C90">
        <f t="shared" si="38"/>
        <v>0</v>
      </c>
      <c r="D90">
        <f t="shared" si="38"/>
        <v>0</v>
      </c>
      <c r="E90">
        <f t="shared" si="38"/>
        <v>0</v>
      </c>
      <c r="F90">
        <f t="shared" si="38"/>
        <v>0</v>
      </c>
      <c r="G90">
        <f t="shared" si="38"/>
        <v>0</v>
      </c>
      <c r="H90">
        <f t="shared" si="38"/>
        <v>0</v>
      </c>
      <c r="I90">
        <f t="shared" si="38"/>
        <v>0</v>
      </c>
      <c r="J90">
        <f t="shared" si="38"/>
        <v>0</v>
      </c>
      <c r="K90">
        <f t="shared" si="38"/>
        <v>0</v>
      </c>
      <c r="L90">
        <f t="shared" si="38"/>
        <v>0</v>
      </c>
      <c r="M90">
        <f t="shared" si="38"/>
        <v>0</v>
      </c>
      <c r="N90">
        <f t="shared" si="38"/>
        <v>0</v>
      </c>
      <c r="O90">
        <f t="shared" si="38"/>
        <v>0</v>
      </c>
      <c r="P90">
        <f t="shared" si="38"/>
        <v>0</v>
      </c>
      <c r="Q90">
        <f t="shared" si="38"/>
        <v>0</v>
      </c>
      <c r="R90">
        <f t="shared" si="38"/>
        <v>0</v>
      </c>
      <c r="S90">
        <f t="shared" si="38"/>
        <v>0</v>
      </c>
      <c r="T90">
        <f t="shared" si="38"/>
        <v>0</v>
      </c>
      <c r="U90">
        <f t="shared" si="38"/>
        <v>0</v>
      </c>
      <c r="V90">
        <f t="shared" si="38"/>
        <v>0</v>
      </c>
      <c r="W90">
        <f t="shared" si="38"/>
        <v>0</v>
      </c>
      <c r="X90">
        <f t="shared" si="38"/>
        <v>0</v>
      </c>
      <c r="Y90">
        <f t="shared" si="38"/>
        <v>0</v>
      </c>
      <c r="Z90">
        <f t="shared" si="38"/>
        <v>0</v>
      </c>
      <c r="AA90">
        <f t="shared" si="38"/>
        <v>0</v>
      </c>
      <c r="AB90">
        <f t="shared" si="38"/>
        <v>0</v>
      </c>
      <c r="AC90">
        <f t="shared" si="38"/>
        <v>0</v>
      </c>
      <c r="AD90">
        <f t="shared" si="38"/>
        <v>0</v>
      </c>
      <c r="AE90">
        <f t="shared" si="38"/>
        <v>0</v>
      </c>
      <c r="AF90">
        <f t="shared" si="38"/>
        <v>0</v>
      </c>
      <c r="AG90">
        <f t="shared" si="38"/>
        <v>0</v>
      </c>
      <c r="AH90">
        <f t="shared" si="38"/>
        <v>0</v>
      </c>
      <c r="AI90">
        <f t="shared" si="38"/>
        <v>0</v>
      </c>
      <c r="AJ90">
        <f t="shared" si="38"/>
        <v>0</v>
      </c>
    </row>
    <row r="91" spans="1:36" x14ac:dyDescent="0.25">
      <c r="A91" t="s">
        <v>32</v>
      </c>
      <c r="B91">
        <f t="shared" ref="B91:AJ91" si="39">IF(B46=B$28,0,IF(B$25=0,B70,0))</f>
        <v>0</v>
      </c>
      <c r="C91">
        <f t="shared" si="39"/>
        <v>0</v>
      </c>
      <c r="D91">
        <f t="shared" si="39"/>
        <v>0</v>
      </c>
      <c r="E91">
        <f t="shared" si="39"/>
        <v>0</v>
      </c>
      <c r="F91">
        <f t="shared" si="39"/>
        <v>0</v>
      </c>
      <c r="G91">
        <f t="shared" si="39"/>
        <v>0</v>
      </c>
      <c r="H91">
        <f t="shared" si="39"/>
        <v>0</v>
      </c>
      <c r="I91">
        <f t="shared" si="39"/>
        <v>0</v>
      </c>
      <c r="J91">
        <f t="shared" si="39"/>
        <v>0</v>
      </c>
      <c r="K91">
        <f t="shared" si="39"/>
        <v>0</v>
      </c>
      <c r="L91">
        <f t="shared" si="39"/>
        <v>0</v>
      </c>
      <c r="M91">
        <f t="shared" si="39"/>
        <v>0</v>
      </c>
      <c r="N91">
        <f t="shared" si="39"/>
        <v>0</v>
      </c>
      <c r="O91">
        <f t="shared" si="39"/>
        <v>0</v>
      </c>
      <c r="P91">
        <f t="shared" si="39"/>
        <v>0</v>
      </c>
      <c r="Q91">
        <f t="shared" si="39"/>
        <v>0</v>
      </c>
      <c r="R91">
        <f t="shared" si="39"/>
        <v>0</v>
      </c>
      <c r="S91">
        <f t="shared" si="39"/>
        <v>0</v>
      </c>
      <c r="T91">
        <f t="shared" si="39"/>
        <v>0</v>
      </c>
      <c r="U91">
        <f t="shared" si="39"/>
        <v>0</v>
      </c>
      <c r="V91">
        <f t="shared" si="39"/>
        <v>0</v>
      </c>
      <c r="W91">
        <f t="shared" si="39"/>
        <v>0</v>
      </c>
      <c r="X91">
        <f t="shared" si="39"/>
        <v>0</v>
      </c>
      <c r="Y91">
        <f t="shared" si="39"/>
        <v>0</v>
      </c>
      <c r="Z91">
        <f t="shared" si="39"/>
        <v>0</v>
      </c>
      <c r="AA91">
        <f t="shared" si="39"/>
        <v>0</v>
      </c>
      <c r="AB91">
        <f t="shared" si="39"/>
        <v>0</v>
      </c>
      <c r="AC91">
        <f t="shared" si="39"/>
        <v>0</v>
      </c>
      <c r="AD91">
        <f t="shared" si="39"/>
        <v>0</v>
      </c>
      <c r="AE91">
        <f t="shared" si="39"/>
        <v>0</v>
      </c>
      <c r="AF91">
        <f t="shared" si="39"/>
        <v>0</v>
      </c>
      <c r="AG91">
        <f t="shared" si="39"/>
        <v>0</v>
      </c>
      <c r="AH91">
        <f t="shared" si="39"/>
        <v>0</v>
      </c>
      <c r="AI91">
        <f t="shared" si="39"/>
        <v>0</v>
      </c>
      <c r="AJ91">
        <f t="shared" si="39"/>
        <v>0</v>
      </c>
    </row>
    <row r="92" spans="1:36" x14ac:dyDescent="0.25">
      <c r="A92" t="s">
        <v>61</v>
      </c>
      <c r="B92">
        <f t="shared" ref="B92:AJ92" si="40">IF(B47=B$28,0,IF(B$25=0,B71,0))</f>
        <v>0</v>
      </c>
      <c r="C92">
        <f t="shared" si="40"/>
        <v>0</v>
      </c>
      <c r="D92">
        <f t="shared" si="40"/>
        <v>0</v>
      </c>
      <c r="E92">
        <f t="shared" si="40"/>
        <v>0</v>
      </c>
      <c r="F92">
        <f t="shared" si="40"/>
        <v>0</v>
      </c>
      <c r="G92">
        <f t="shared" si="40"/>
        <v>0</v>
      </c>
      <c r="H92">
        <f t="shared" si="40"/>
        <v>0</v>
      </c>
      <c r="I92">
        <f t="shared" si="40"/>
        <v>0</v>
      </c>
      <c r="J92">
        <f t="shared" si="40"/>
        <v>0</v>
      </c>
      <c r="K92">
        <f t="shared" si="40"/>
        <v>0</v>
      </c>
      <c r="L92">
        <f t="shared" si="40"/>
        <v>0</v>
      </c>
      <c r="M92">
        <f t="shared" si="40"/>
        <v>0</v>
      </c>
      <c r="N92">
        <f t="shared" si="40"/>
        <v>0</v>
      </c>
      <c r="O92">
        <f t="shared" si="40"/>
        <v>0</v>
      </c>
      <c r="P92">
        <f t="shared" si="40"/>
        <v>0</v>
      </c>
      <c r="Q92">
        <f t="shared" si="40"/>
        <v>0</v>
      </c>
      <c r="R92">
        <f t="shared" si="40"/>
        <v>0</v>
      </c>
      <c r="S92">
        <f t="shared" si="40"/>
        <v>0</v>
      </c>
      <c r="T92">
        <f t="shared" si="40"/>
        <v>0</v>
      </c>
      <c r="U92">
        <f t="shared" si="40"/>
        <v>0</v>
      </c>
      <c r="V92">
        <f t="shared" si="40"/>
        <v>0</v>
      </c>
      <c r="W92">
        <f t="shared" si="40"/>
        <v>0</v>
      </c>
      <c r="X92">
        <f t="shared" si="40"/>
        <v>0</v>
      </c>
      <c r="Y92">
        <f t="shared" si="40"/>
        <v>0</v>
      </c>
      <c r="Z92">
        <f t="shared" si="40"/>
        <v>0</v>
      </c>
      <c r="AA92">
        <f t="shared" si="40"/>
        <v>0</v>
      </c>
      <c r="AB92">
        <f t="shared" si="40"/>
        <v>0</v>
      </c>
      <c r="AC92">
        <f t="shared" si="40"/>
        <v>0</v>
      </c>
      <c r="AD92">
        <f t="shared" si="40"/>
        <v>0</v>
      </c>
      <c r="AE92">
        <f t="shared" si="40"/>
        <v>0</v>
      </c>
      <c r="AF92">
        <f t="shared" si="40"/>
        <v>0</v>
      </c>
      <c r="AG92">
        <f t="shared" si="40"/>
        <v>0</v>
      </c>
      <c r="AH92">
        <f t="shared" si="40"/>
        <v>0</v>
      </c>
      <c r="AI92">
        <f t="shared" si="40"/>
        <v>0</v>
      </c>
      <c r="AJ92">
        <f t="shared" si="40"/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0" workbookViewId="0">
      <selection activeCell="G2" sqref="G2:G20"/>
    </sheetView>
  </sheetViews>
  <sheetFormatPr defaultRowHeight="15" x14ac:dyDescent="0.25"/>
  <sheetData>
    <row r="1" spans="1:10" x14ac:dyDescent="0.25">
      <c r="A1" s="1" t="s">
        <v>0</v>
      </c>
      <c r="B1" s="1" t="s">
        <v>60</v>
      </c>
      <c r="C1" s="1" t="s">
        <v>58</v>
      </c>
      <c r="D1" s="1" t="s">
        <v>110</v>
      </c>
      <c r="E1" s="1" t="s">
        <v>39</v>
      </c>
      <c r="F1" s="1" t="s">
        <v>111</v>
      </c>
      <c r="G1" s="1" t="s">
        <v>59</v>
      </c>
      <c r="H1" s="15" t="s">
        <v>112</v>
      </c>
      <c r="I1" s="15" t="s">
        <v>113</v>
      </c>
      <c r="J1" s="15" t="s">
        <v>85</v>
      </c>
    </row>
    <row r="2" spans="1:10" x14ac:dyDescent="0.25">
      <c r="A2" s="1">
        <v>1</v>
      </c>
      <c r="B2" s="9" t="s">
        <v>1</v>
      </c>
      <c r="C2" s="1">
        <v>140</v>
      </c>
      <c r="D2" s="1">
        <v>63</v>
      </c>
      <c r="E2" s="8">
        <v>0.68965517241379315</v>
      </c>
      <c r="F2" s="8" t="s">
        <v>116</v>
      </c>
      <c r="G2" s="17">
        <v>3633</v>
      </c>
      <c r="H2" s="15">
        <v>-18.5</v>
      </c>
      <c r="I2" s="15">
        <v>0</v>
      </c>
      <c r="J2" s="15">
        <v>3633</v>
      </c>
    </row>
    <row r="3" spans="1:10" x14ac:dyDescent="0.25">
      <c r="A3" s="1">
        <v>2</v>
      </c>
      <c r="B3" s="9" t="s">
        <v>41</v>
      </c>
      <c r="C3" s="1">
        <v>139</v>
      </c>
      <c r="D3" s="1">
        <v>64</v>
      </c>
      <c r="E3" s="8">
        <v>0.68472906403940892</v>
      </c>
      <c r="F3" s="8" t="s">
        <v>115</v>
      </c>
      <c r="G3" s="17">
        <v>3614.5</v>
      </c>
      <c r="H3" s="16" t="s">
        <v>114</v>
      </c>
      <c r="I3" s="16" t="s">
        <v>114</v>
      </c>
      <c r="J3" s="15">
        <v>3614.5</v>
      </c>
    </row>
    <row r="4" spans="1:10" x14ac:dyDescent="0.25">
      <c r="A4" s="1">
        <v>3</v>
      </c>
      <c r="B4" s="9" t="s">
        <v>31</v>
      </c>
      <c r="C4" s="1">
        <v>138</v>
      </c>
      <c r="D4" s="1">
        <v>65</v>
      </c>
      <c r="E4" s="8">
        <v>0.67980295566502458</v>
      </c>
      <c r="F4" s="8" t="s">
        <v>117</v>
      </c>
      <c r="G4" s="17">
        <v>3587.5</v>
      </c>
      <c r="H4" s="15">
        <v>27</v>
      </c>
      <c r="I4" s="15">
        <v>0</v>
      </c>
      <c r="J4" s="15">
        <v>3587.5</v>
      </c>
    </row>
    <row r="5" spans="1:10" x14ac:dyDescent="0.25">
      <c r="A5" s="1">
        <v>4</v>
      </c>
      <c r="B5" s="9" t="s">
        <v>30</v>
      </c>
      <c r="C5" s="1">
        <v>136</v>
      </c>
      <c r="D5" s="1">
        <v>67</v>
      </c>
      <c r="E5" s="8">
        <v>0.66995073891625612</v>
      </c>
      <c r="F5" s="8" t="s">
        <v>119</v>
      </c>
      <c r="G5" s="17">
        <v>3551</v>
      </c>
      <c r="H5" s="15">
        <v>63.5</v>
      </c>
      <c r="I5" s="15">
        <v>0</v>
      </c>
      <c r="J5" s="15">
        <v>3551</v>
      </c>
    </row>
    <row r="6" spans="1:10" x14ac:dyDescent="0.25">
      <c r="A6" s="1">
        <v>5</v>
      </c>
      <c r="B6" s="9" t="s">
        <v>28</v>
      </c>
      <c r="C6" s="1">
        <v>135</v>
      </c>
      <c r="D6" s="1">
        <v>68</v>
      </c>
      <c r="E6" s="8">
        <v>0.66502463054187189</v>
      </c>
      <c r="F6" s="8" t="s">
        <v>120</v>
      </c>
      <c r="G6" s="17">
        <v>3545.5</v>
      </c>
      <c r="H6" s="15">
        <v>69</v>
      </c>
      <c r="I6" s="15">
        <v>0</v>
      </c>
      <c r="J6" s="15">
        <v>3545.5</v>
      </c>
    </row>
    <row r="7" spans="1:10" x14ac:dyDescent="0.25">
      <c r="A7" s="1">
        <v>6</v>
      </c>
      <c r="B7" s="9" t="s">
        <v>3</v>
      </c>
      <c r="C7" s="1">
        <v>131</v>
      </c>
      <c r="D7" s="1">
        <v>72</v>
      </c>
      <c r="E7" s="8">
        <v>0.64532019704433496</v>
      </c>
      <c r="F7" s="8" t="s">
        <v>118</v>
      </c>
      <c r="G7" s="17">
        <v>3476</v>
      </c>
      <c r="H7" s="15">
        <v>138.5</v>
      </c>
      <c r="I7" s="15">
        <v>0</v>
      </c>
      <c r="J7" s="15">
        <v>3476</v>
      </c>
    </row>
    <row r="8" spans="1:10" x14ac:dyDescent="0.25">
      <c r="A8" s="1">
        <v>7</v>
      </c>
      <c r="B8" s="9" t="s">
        <v>26</v>
      </c>
      <c r="C8" s="1">
        <v>126</v>
      </c>
      <c r="D8" s="1">
        <v>77</v>
      </c>
      <c r="E8" s="8">
        <v>0.62068965517241381</v>
      </c>
      <c r="F8" s="8" t="s">
        <v>121</v>
      </c>
      <c r="G8" s="17">
        <v>3404.5</v>
      </c>
      <c r="H8" s="15">
        <v>210</v>
      </c>
      <c r="I8" s="15">
        <v>0</v>
      </c>
      <c r="J8" s="15">
        <v>3404.5</v>
      </c>
    </row>
    <row r="9" spans="1:10" x14ac:dyDescent="0.25">
      <c r="A9" s="1">
        <v>8</v>
      </c>
      <c r="B9" s="9" t="s">
        <v>2</v>
      </c>
      <c r="C9" s="1">
        <v>129</v>
      </c>
      <c r="D9" s="1">
        <v>74</v>
      </c>
      <c r="E9" s="8">
        <v>0.6354679802955665</v>
      </c>
      <c r="F9" s="8" t="s">
        <v>123</v>
      </c>
      <c r="G9" s="17">
        <v>3365</v>
      </c>
      <c r="H9" s="15">
        <v>249.5</v>
      </c>
      <c r="I9" s="15">
        <v>0</v>
      </c>
      <c r="J9" s="15">
        <v>3365</v>
      </c>
    </row>
    <row r="10" spans="1:10" x14ac:dyDescent="0.25">
      <c r="A10" s="1">
        <v>9</v>
      </c>
      <c r="B10" s="9" t="s">
        <v>9</v>
      </c>
      <c r="C10" s="1">
        <v>124</v>
      </c>
      <c r="D10" s="1">
        <v>79</v>
      </c>
      <c r="E10" s="8">
        <v>0.61083743842364535</v>
      </c>
      <c r="F10" s="8" t="s">
        <v>125</v>
      </c>
      <c r="G10" s="17">
        <v>3195.5</v>
      </c>
      <c r="H10" s="15">
        <v>419</v>
      </c>
      <c r="I10" s="15">
        <v>0</v>
      </c>
      <c r="J10" s="15">
        <v>3195.5</v>
      </c>
    </row>
    <row r="11" spans="1:10" x14ac:dyDescent="0.25">
      <c r="A11" s="1">
        <v>10</v>
      </c>
      <c r="B11" s="9" t="s">
        <v>25</v>
      </c>
      <c r="C11" s="1">
        <v>122</v>
      </c>
      <c r="D11" s="1">
        <v>81</v>
      </c>
      <c r="E11" s="8">
        <v>0.60098522167487689</v>
      </c>
      <c r="F11" s="8" t="s">
        <v>124</v>
      </c>
      <c r="G11" s="17">
        <v>3178.5</v>
      </c>
      <c r="H11" s="15">
        <v>436</v>
      </c>
      <c r="I11" s="15">
        <v>0</v>
      </c>
      <c r="J11" s="15">
        <v>3178.5</v>
      </c>
    </row>
    <row r="12" spans="1:10" x14ac:dyDescent="0.25">
      <c r="A12" s="1">
        <v>11</v>
      </c>
      <c r="B12" s="9" t="s">
        <v>24</v>
      </c>
      <c r="C12" s="1">
        <v>113</v>
      </c>
      <c r="D12" s="1">
        <v>90</v>
      </c>
      <c r="E12" s="8">
        <v>0.55665024630541871</v>
      </c>
      <c r="F12" s="8" t="s">
        <v>122</v>
      </c>
      <c r="G12" s="17">
        <v>3127.5</v>
      </c>
      <c r="H12" s="15">
        <v>487</v>
      </c>
      <c r="I12" s="15">
        <v>0</v>
      </c>
      <c r="J12" s="15">
        <v>3127.5</v>
      </c>
    </row>
    <row r="13" spans="1:10" x14ac:dyDescent="0.25">
      <c r="A13" s="1">
        <v>12</v>
      </c>
      <c r="B13" s="9" t="s">
        <v>4</v>
      </c>
      <c r="C13" s="1">
        <v>122</v>
      </c>
      <c r="D13" s="1">
        <v>81</v>
      </c>
      <c r="E13" s="8">
        <v>0.60098522167487689</v>
      </c>
      <c r="F13" s="8" t="s">
        <v>127</v>
      </c>
      <c r="G13" s="17">
        <v>3113</v>
      </c>
      <c r="H13" s="15">
        <v>501.5</v>
      </c>
      <c r="I13" s="15">
        <v>0</v>
      </c>
      <c r="J13" s="15">
        <v>3113</v>
      </c>
    </row>
    <row r="14" spans="1:10" x14ac:dyDescent="0.25">
      <c r="A14" s="1">
        <v>13</v>
      </c>
      <c r="B14" s="9" t="s">
        <v>5</v>
      </c>
      <c r="C14" s="1">
        <v>119</v>
      </c>
      <c r="D14" s="1">
        <v>84</v>
      </c>
      <c r="E14" s="8">
        <v>0.58620689655172409</v>
      </c>
      <c r="F14" s="8" t="s">
        <v>126</v>
      </c>
      <c r="G14" s="17">
        <v>3096</v>
      </c>
      <c r="H14" s="15">
        <v>518.5</v>
      </c>
      <c r="I14" s="15">
        <v>0</v>
      </c>
      <c r="J14" s="15">
        <v>3096</v>
      </c>
    </row>
    <row r="15" spans="1:10" x14ac:dyDescent="0.25">
      <c r="A15" s="1">
        <v>14</v>
      </c>
      <c r="B15" s="9" t="s">
        <v>6</v>
      </c>
      <c r="C15" s="1">
        <v>118</v>
      </c>
      <c r="D15" s="1">
        <v>85</v>
      </c>
      <c r="E15" s="8">
        <v>0.58128078817733986</v>
      </c>
      <c r="F15" s="8" t="s">
        <v>128</v>
      </c>
      <c r="G15" s="17">
        <v>2995.5</v>
      </c>
      <c r="H15" s="15">
        <v>619</v>
      </c>
      <c r="I15" s="15">
        <v>0</v>
      </c>
      <c r="J15" s="15">
        <v>2995.5</v>
      </c>
    </row>
    <row r="16" spans="1:10" x14ac:dyDescent="0.25">
      <c r="A16" s="1">
        <v>15</v>
      </c>
      <c r="B16" s="9" t="s">
        <v>23</v>
      </c>
      <c r="C16" s="1">
        <v>111</v>
      </c>
      <c r="D16" s="1">
        <v>92</v>
      </c>
      <c r="E16" s="8">
        <v>0.54679802955665024</v>
      </c>
      <c r="F16" s="8" t="s">
        <v>129</v>
      </c>
      <c r="G16" s="17">
        <v>2897</v>
      </c>
      <c r="H16" s="15">
        <v>717.5</v>
      </c>
      <c r="I16" s="15">
        <v>0</v>
      </c>
      <c r="J16" s="15">
        <v>2897</v>
      </c>
    </row>
    <row r="17" spans="1:10" x14ac:dyDescent="0.25">
      <c r="A17" s="1">
        <v>16</v>
      </c>
      <c r="B17" s="9" t="s">
        <v>27</v>
      </c>
      <c r="C17" s="1">
        <v>111</v>
      </c>
      <c r="D17" s="1">
        <v>92</v>
      </c>
      <c r="E17" s="8">
        <v>0.54679802955665024</v>
      </c>
      <c r="F17" s="8" t="s">
        <v>132</v>
      </c>
      <c r="G17" s="17">
        <v>2811</v>
      </c>
      <c r="H17" s="15">
        <v>803.5</v>
      </c>
      <c r="I17" s="15">
        <v>0</v>
      </c>
      <c r="J17" s="15">
        <v>2811</v>
      </c>
    </row>
    <row r="18" spans="1:10" x14ac:dyDescent="0.25">
      <c r="A18" s="1">
        <v>17</v>
      </c>
      <c r="B18" s="9" t="s">
        <v>7</v>
      </c>
      <c r="C18" s="1">
        <v>107</v>
      </c>
      <c r="D18" s="1">
        <v>96</v>
      </c>
      <c r="E18" s="8">
        <v>0.52709359605911332</v>
      </c>
      <c r="F18" s="8" t="s">
        <v>130</v>
      </c>
      <c r="G18" s="17">
        <v>2780</v>
      </c>
      <c r="H18" s="15">
        <v>834.5</v>
      </c>
      <c r="I18" s="15">
        <v>0</v>
      </c>
      <c r="J18" s="15">
        <v>2780</v>
      </c>
    </row>
    <row r="19" spans="1:10" x14ac:dyDescent="0.25">
      <c r="A19" s="1">
        <v>18</v>
      </c>
      <c r="B19" s="9" t="s">
        <v>29</v>
      </c>
      <c r="C19" s="1">
        <v>86</v>
      </c>
      <c r="D19" s="1">
        <v>117</v>
      </c>
      <c r="E19" s="8">
        <v>0.42364532019704432</v>
      </c>
      <c r="F19" s="8" t="s">
        <v>131</v>
      </c>
      <c r="G19" s="17">
        <v>2473</v>
      </c>
      <c r="H19" s="15">
        <v>1141.5</v>
      </c>
      <c r="I19" s="15"/>
      <c r="J19" s="15">
        <v>2473</v>
      </c>
    </row>
    <row r="20" spans="1:10" x14ac:dyDescent="0.25">
      <c r="A20" s="1">
        <v>19</v>
      </c>
      <c r="B20" s="9" t="s">
        <v>32</v>
      </c>
      <c r="C20" s="1">
        <v>67</v>
      </c>
      <c r="D20" s="1">
        <v>136</v>
      </c>
      <c r="E20" s="8">
        <v>0.33004926108374383</v>
      </c>
      <c r="F20" s="8" t="s">
        <v>131</v>
      </c>
      <c r="G20" s="17">
        <v>1943</v>
      </c>
      <c r="H20" s="15">
        <v>1671.5</v>
      </c>
      <c r="I20" s="15"/>
      <c r="J20" s="15">
        <v>1943</v>
      </c>
    </row>
    <row r="21" spans="1:10" x14ac:dyDescent="0.25">
      <c r="A21" s="1">
        <v>20</v>
      </c>
      <c r="B21" s="9" t="s">
        <v>61</v>
      </c>
      <c r="C21" s="1">
        <v>49</v>
      </c>
      <c r="D21" s="1">
        <v>154</v>
      </c>
      <c r="E21" s="8">
        <v>0.2413793103448276</v>
      </c>
      <c r="F21" s="8" t="s">
        <v>133</v>
      </c>
      <c r="G21" s="17">
        <v>1110.5</v>
      </c>
      <c r="H21" s="15"/>
      <c r="I21" s="15"/>
      <c r="J21" s="15">
        <v>1110.5</v>
      </c>
    </row>
  </sheetData>
  <sortState ref="A2:J21">
    <sortCondition ref="A2:A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4.140625" style="2" bestFit="1" customWidth="1"/>
    <col min="17" max="17" width="9.140625" style="3"/>
    <col min="18" max="18" width="2" style="3" customWidth="1"/>
    <col min="19" max="19" width="8.140625" style="3" bestFit="1" customWidth="1"/>
    <col min="20" max="20" width="8.42578125" style="3" bestFit="1" customWidth="1"/>
    <col min="21" max="21" width="7.7109375" style="3" bestFit="1" customWidth="1"/>
    <col min="22" max="22" width="1.5703125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2" t="s">
        <v>10</v>
      </c>
      <c r="Q1" s="3" t="s">
        <v>34</v>
      </c>
      <c r="S1" s="3" t="s">
        <v>36</v>
      </c>
      <c r="T1" s="3" t="s">
        <v>35</v>
      </c>
      <c r="U1" s="3" t="s">
        <v>42</v>
      </c>
      <c r="W1" s="1" t="s">
        <v>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5" t="s">
        <v>2</v>
      </c>
      <c r="B2" s="5">
        <v>23</v>
      </c>
      <c r="C2" s="5">
        <v>22</v>
      </c>
      <c r="D2" s="5">
        <v>28</v>
      </c>
      <c r="E2" s="5"/>
      <c r="F2" s="5">
        <v>22</v>
      </c>
      <c r="G2" s="5">
        <v>21</v>
      </c>
      <c r="H2" s="5">
        <v>22</v>
      </c>
      <c r="I2" s="5"/>
      <c r="J2" s="5"/>
      <c r="K2" s="5"/>
      <c r="L2" s="5"/>
      <c r="M2" s="5">
        <v>25</v>
      </c>
      <c r="N2" s="4"/>
      <c r="P2" s="2">
        <f t="shared" ref="P2:P21" si="0">SUM(B2:M2)</f>
        <v>163</v>
      </c>
      <c r="Q2" s="3">
        <f t="shared" ref="Q2:Q21" si="1">COUNT(B2:M2)</f>
        <v>7</v>
      </c>
      <c r="S2" s="4">
        <v>319</v>
      </c>
      <c r="T2" s="4">
        <v>11</v>
      </c>
      <c r="U2" s="4">
        <v>1</v>
      </c>
      <c r="W2" s="1">
        <f t="shared" ref="W2:W21" si="2">RANK(AB2,$AB$2:$AB$21,)</f>
        <v>1</v>
      </c>
      <c r="X2" s="9" t="str">
        <f t="shared" ref="X2:X21" si="3">A2</f>
        <v>Blais</v>
      </c>
      <c r="Y2" s="1">
        <f t="shared" ref="Y2:Y21" si="4">Q2+T2</f>
        <v>18</v>
      </c>
      <c r="Z2" s="8">
        <f t="shared" ref="Z2:Z21" si="5">Y2/$Y$23</f>
        <v>0.75</v>
      </c>
      <c r="AA2" s="10">
        <f t="shared" ref="AA2:AA21" si="6">U2+(IF(N2="x",1,0))</f>
        <v>1</v>
      </c>
      <c r="AB2" s="1">
        <f t="shared" ref="AB2:AB21" si="7">P2+S2</f>
        <v>482</v>
      </c>
      <c r="AH2">
        <v>1</v>
      </c>
      <c r="AI2">
        <v>482</v>
      </c>
    </row>
    <row r="3" spans="1:35" x14ac:dyDescent="0.25">
      <c r="A3" s="5" t="s">
        <v>9</v>
      </c>
      <c r="B3" s="5">
        <v>23</v>
      </c>
      <c r="C3" s="5">
        <v>44</v>
      </c>
      <c r="D3" s="5">
        <v>28</v>
      </c>
      <c r="E3" s="5"/>
      <c r="F3" s="5">
        <v>22</v>
      </c>
      <c r="G3" s="5">
        <v>21</v>
      </c>
      <c r="H3" s="5">
        <v>22</v>
      </c>
      <c r="I3" s="5">
        <v>39</v>
      </c>
      <c r="J3" s="5">
        <v>33</v>
      </c>
      <c r="K3" s="5"/>
      <c r="L3" s="5">
        <v>29</v>
      </c>
      <c r="M3" s="5">
        <v>25</v>
      </c>
      <c r="N3" s="4" t="s">
        <v>56</v>
      </c>
      <c r="P3" s="2">
        <f t="shared" si="0"/>
        <v>286</v>
      </c>
      <c r="Q3" s="3">
        <f t="shared" si="1"/>
        <v>10</v>
      </c>
      <c r="S3" s="4">
        <v>191</v>
      </c>
      <c r="T3" s="4">
        <v>7</v>
      </c>
      <c r="U3" s="4">
        <v>1</v>
      </c>
      <c r="W3" s="1">
        <f t="shared" si="2"/>
        <v>2</v>
      </c>
      <c r="X3" s="9" t="str">
        <f t="shared" si="3"/>
        <v>Bennett</v>
      </c>
      <c r="Y3" s="1">
        <f t="shared" si="4"/>
        <v>17</v>
      </c>
      <c r="Z3" s="8">
        <f t="shared" si="5"/>
        <v>0.70833333333333337</v>
      </c>
      <c r="AA3" s="10">
        <f t="shared" si="6"/>
        <v>2</v>
      </c>
      <c r="AB3" s="1">
        <f t="shared" si="7"/>
        <v>477</v>
      </c>
      <c r="AH3">
        <v>2</v>
      </c>
      <c r="AI3">
        <v>477</v>
      </c>
    </row>
    <row r="4" spans="1:35" x14ac:dyDescent="0.25">
      <c r="A4" s="5" t="s">
        <v>3</v>
      </c>
      <c r="B4" s="5">
        <v>23</v>
      </c>
      <c r="C4" s="5">
        <v>22</v>
      </c>
      <c r="D4" s="5">
        <v>28</v>
      </c>
      <c r="E4" s="5">
        <v>36</v>
      </c>
      <c r="F4" s="5">
        <v>22</v>
      </c>
      <c r="G4" s="5">
        <v>21</v>
      </c>
      <c r="H4" s="5">
        <v>22</v>
      </c>
      <c r="I4" s="5"/>
      <c r="J4" s="5"/>
      <c r="K4" s="5"/>
      <c r="L4" s="5"/>
      <c r="M4" s="5">
        <v>50</v>
      </c>
      <c r="N4" s="4" t="s">
        <v>56</v>
      </c>
      <c r="P4" s="2">
        <f t="shared" si="0"/>
        <v>224</v>
      </c>
      <c r="Q4" s="3">
        <f t="shared" si="1"/>
        <v>8</v>
      </c>
      <c r="S4" s="4">
        <v>235</v>
      </c>
      <c r="T4" s="4">
        <v>8</v>
      </c>
      <c r="U4" s="4">
        <v>1</v>
      </c>
      <c r="W4" s="1">
        <f t="shared" si="2"/>
        <v>3</v>
      </c>
      <c r="X4" s="9" t="str">
        <f t="shared" si="3"/>
        <v>Nihls</v>
      </c>
      <c r="Y4" s="1">
        <f t="shared" si="4"/>
        <v>16</v>
      </c>
      <c r="Z4" s="8">
        <f t="shared" si="5"/>
        <v>0.66666666666666663</v>
      </c>
      <c r="AA4" s="10">
        <f t="shared" si="6"/>
        <v>2</v>
      </c>
      <c r="AB4" s="1">
        <f t="shared" si="7"/>
        <v>459</v>
      </c>
      <c r="AH4">
        <v>2</v>
      </c>
      <c r="AI4">
        <v>459</v>
      </c>
    </row>
    <row r="5" spans="1:35" x14ac:dyDescent="0.25">
      <c r="A5" s="5" t="s">
        <v>32</v>
      </c>
      <c r="B5" s="5">
        <v>23</v>
      </c>
      <c r="C5" s="5">
        <v>22</v>
      </c>
      <c r="D5" s="5">
        <v>28</v>
      </c>
      <c r="E5" s="5"/>
      <c r="F5" s="5">
        <v>44</v>
      </c>
      <c r="G5" s="5">
        <v>21</v>
      </c>
      <c r="H5" s="5">
        <v>22</v>
      </c>
      <c r="I5" s="5"/>
      <c r="J5" s="5">
        <v>33</v>
      </c>
      <c r="K5" s="5"/>
      <c r="L5" s="5">
        <v>29</v>
      </c>
      <c r="M5" s="5">
        <v>25</v>
      </c>
      <c r="N5" s="4" t="s">
        <v>56</v>
      </c>
      <c r="P5" s="2">
        <f t="shared" si="0"/>
        <v>247</v>
      </c>
      <c r="Q5" s="3">
        <f t="shared" si="1"/>
        <v>9</v>
      </c>
      <c r="S5" s="4">
        <v>195</v>
      </c>
      <c r="T5" s="4">
        <v>7</v>
      </c>
      <c r="U5" s="4">
        <v>1</v>
      </c>
      <c r="W5" s="1">
        <f t="shared" si="2"/>
        <v>4</v>
      </c>
      <c r="X5" s="9" t="str">
        <f t="shared" si="3"/>
        <v>Casey</v>
      </c>
      <c r="Y5" s="1">
        <f t="shared" si="4"/>
        <v>16</v>
      </c>
      <c r="Z5" s="8">
        <f t="shared" si="5"/>
        <v>0.66666666666666663</v>
      </c>
      <c r="AA5" s="10">
        <f t="shared" si="6"/>
        <v>2</v>
      </c>
      <c r="AB5" s="1">
        <f t="shared" si="7"/>
        <v>442</v>
      </c>
      <c r="AH5">
        <v>2</v>
      </c>
      <c r="AI5">
        <v>442</v>
      </c>
    </row>
    <row r="6" spans="1:35" x14ac:dyDescent="0.25">
      <c r="A6" s="5" t="s">
        <v>41</v>
      </c>
      <c r="B6" s="5"/>
      <c r="C6" s="5">
        <v>44</v>
      </c>
      <c r="D6" s="5">
        <v>28</v>
      </c>
      <c r="E6" s="5"/>
      <c r="F6" s="5">
        <v>22</v>
      </c>
      <c r="G6" s="5">
        <v>21</v>
      </c>
      <c r="H6" s="5">
        <v>22</v>
      </c>
      <c r="I6" s="5"/>
      <c r="J6" s="5">
        <v>33</v>
      </c>
      <c r="K6" s="5"/>
      <c r="L6" s="5">
        <v>29</v>
      </c>
      <c r="M6" s="5">
        <v>25</v>
      </c>
      <c r="N6" s="4" t="s">
        <v>56</v>
      </c>
      <c r="P6" s="2">
        <f t="shared" si="0"/>
        <v>224</v>
      </c>
      <c r="Q6" s="3">
        <f t="shared" si="1"/>
        <v>8</v>
      </c>
      <c r="S6" s="4">
        <v>217</v>
      </c>
      <c r="T6" s="4">
        <v>8</v>
      </c>
      <c r="U6" s="4">
        <v>1</v>
      </c>
      <c r="W6" s="1">
        <f t="shared" si="2"/>
        <v>5</v>
      </c>
      <c r="X6" s="9" t="str">
        <f t="shared" si="3"/>
        <v>G Schocke</v>
      </c>
      <c r="Y6" s="1">
        <f t="shared" si="4"/>
        <v>16</v>
      </c>
      <c r="Z6" s="8">
        <f t="shared" si="5"/>
        <v>0.66666666666666663</v>
      </c>
      <c r="AA6" s="10">
        <f t="shared" si="6"/>
        <v>2</v>
      </c>
      <c r="AB6" s="1">
        <f t="shared" si="7"/>
        <v>441</v>
      </c>
      <c r="AH6">
        <v>2</v>
      </c>
      <c r="AI6">
        <v>441</v>
      </c>
    </row>
    <row r="7" spans="1:35" x14ac:dyDescent="0.25">
      <c r="A7" s="5" t="s">
        <v>26</v>
      </c>
      <c r="B7" s="5">
        <v>23</v>
      </c>
      <c r="C7" s="5">
        <v>22</v>
      </c>
      <c r="D7" s="5"/>
      <c r="E7" s="5"/>
      <c r="F7" s="5">
        <v>22</v>
      </c>
      <c r="G7" s="5">
        <v>21</v>
      </c>
      <c r="H7" s="5">
        <v>22</v>
      </c>
      <c r="I7" s="5"/>
      <c r="J7" s="5">
        <v>33</v>
      </c>
      <c r="K7" s="5"/>
      <c r="L7" s="5"/>
      <c r="M7" s="5">
        <v>25</v>
      </c>
      <c r="N7" s="4"/>
      <c r="P7" s="2">
        <f t="shared" si="0"/>
        <v>168</v>
      </c>
      <c r="Q7" s="3">
        <f t="shared" si="1"/>
        <v>7</v>
      </c>
      <c r="S7" s="4">
        <v>251</v>
      </c>
      <c r="T7" s="4">
        <v>9</v>
      </c>
      <c r="U7" s="4">
        <v>1</v>
      </c>
      <c r="W7" s="1">
        <f t="shared" si="2"/>
        <v>6</v>
      </c>
      <c r="X7" s="9" t="str">
        <f t="shared" si="3"/>
        <v>R Berlin</v>
      </c>
      <c r="Y7" s="1">
        <f t="shared" si="4"/>
        <v>16</v>
      </c>
      <c r="Z7" s="8">
        <f t="shared" si="5"/>
        <v>0.66666666666666663</v>
      </c>
      <c r="AA7" s="10">
        <f t="shared" si="6"/>
        <v>1</v>
      </c>
      <c r="AB7" s="1">
        <f t="shared" si="7"/>
        <v>419</v>
      </c>
      <c r="AH7">
        <v>1</v>
      </c>
      <c r="AI7">
        <v>419</v>
      </c>
    </row>
    <row r="8" spans="1:35" x14ac:dyDescent="0.25">
      <c r="A8" s="5" t="s">
        <v>24</v>
      </c>
      <c r="B8" s="5">
        <v>23</v>
      </c>
      <c r="C8" s="5">
        <v>22</v>
      </c>
      <c r="D8" s="5"/>
      <c r="E8" s="5">
        <v>36</v>
      </c>
      <c r="F8" s="5">
        <v>22</v>
      </c>
      <c r="G8" s="5">
        <v>42</v>
      </c>
      <c r="H8" s="5">
        <v>22</v>
      </c>
      <c r="I8" s="5"/>
      <c r="J8" s="5"/>
      <c r="K8" s="5"/>
      <c r="L8" s="5">
        <v>29</v>
      </c>
      <c r="M8" s="5"/>
      <c r="N8" s="4" t="s">
        <v>56</v>
      </c>
      <c r="P8" s="2">
        <f t="shared" si="0"/>
        <v>196</v>
      </c>
      <c r="Q8" s="3">
        <f t="shared" si="1"/>
        <v>7</v>
      </c>
      <c r="S8" s="4">
        <v>222</v>
      </c>
      <c r="T8" s="4">
        <v>8</v>
      </c>
      <c r="U8" s="4">
        <v>1</v>
      </c>
      <c r="W8" s="1">
        <f t="shared" si="2"/>
        <v>7</v>
      </c>
      <c r="X8" s="9" t="str">
        <f t="shared" si="3"/>
        <v>M Colosimo</v>
      </c>
      <c r="Y8" s="1">
        <f t="shared" si="4"/>
        <v>15</v>
      </c>
      <c r="Z8" s="8">
        <f t="shared" si="5"/>
        <v>0.625</v>
      </c>
      <c r="AA8" s="10">
        <f t="shared" si="6"/>
        <v>2</v>
      </c>
      <c r="AB8" s="1">
        <f t="shared" si="7"/>
        <v>418</v>
      </c>
      <c r="AH8">
        <v>2</v>
      </c>
      <c r="AI8">
        <v>418</v>
      </c>
    </row>
    <row r="9" spans="1:35" x14ac:dyDescent="0.25">
      <c r="A9" s="5" t="s">
        <v>31</v>
      </c>
      <c r="B9" s="5">
        <v>23</v>
      </c>
      <c r="C9" s="5">
        <v>44</v>
      </c>
      <c r="D9" s="5">
        <v>28</v>
      </c>
      <c r="E9" s="5"/>
      <c r="F9" s="5">
        <v>22</v>
      </c>
      <c r="G9" s="5">
        <v>21</v>
      </c>
      <c r="H9" s="5">
        <v>22</v>
      </c>
      <c r="I9" s="5"/>
      <c r="J9" s="5"/>
      <c r="K9" s="5"/>
      <c r="L9" s="5">
        <v>29</v>
      </c>
      <c r="M9" s="5">
        <v>25</v>
      </c>
      <c r="N9" s="4" t="s">
        <v>56</v>
      </c>
      <c r="P9" s="2">
        <f t="shared" si="0"/>
        <v>214</v>
      </c>
      <c r="Q9" s="3">
        <f t="shared" si="1"/>
        <v>8</v>
      </c>
      <c r="S9" s="4">
        <v>204</v>
      </c>
      <c r="T9" s="4">
        <v>7</v>
      </c>
      <c r="U9" s="4">
        <v>1</v>
      </c>
      <c r="W9" s="1">
        <f t="shared" si="2"/>
        <v>7</v>
      </c>
      <c r="X9" s="9" t="str">
        <f t="shared" si="3"/>
        <v>Simmington</v>
      </c>
      <c r="Y9" s="1">
        <f t="shared" si="4"/>
        <v>15</v>
      </c>
      <c r="Z9" s="8">
        <f t="shared" si="5"/>
        <v>0.625</v>
      </c>
      <c r="AA9" s="10">
        <f t="shared" si="6"/>
        <v>2</v>
      </c>
      <c r="AB9" s="1">
        <f t="shared" si="7"/>
        <v>418</v>
      </c>
      <c r="AH9">
        <v>2</v>
      </c>
      <c r="AI9">
        <v>418</v>
      </c>
    </row>
    <row r="10" spans="1:35" x14ac:dyDescent="0.25">
      <c r="A10" s="5" t="s">
        <v>1</v>
      </c>
      <c r="B10" s="5">
        <v>23</v>
      </c>
      <c r="C10" s="5">
        <v>44</v>
      </c>
      <c r="D10" s="5">
        <v>28</v>
      </c>
      <c r="E10" s="5"/>
      <c r="F10" s="5">
        <v>22</v>
      </c>
      <c r="G10" s="5">
        <v>21</v>
      </c>
      <c r="H10" s="5">
        <v>22</v>
      </c>
      <c r="I10" s="5"/>
      <c r="J10" s="5"/>
      <c r="K10" s="5"/>
      <c r="L10" s="5">
        <v>29</v>
      </c>
      <c r="M10" s="5">
        <v>25</v>
      </c>
      <c r="N10" s="4" t="s">
        <v>56</v>
      </c>
      <c r="P10" s="2">
        <f t="shared" si="0"/>
        <v>214</v>
      </c>
      <c r="Q10" s="3">
        <f t="shared" si="1"/>
        <v>8</v>
      </c>
      <c r="S10" s="4">
        <v>199</v>
      </c>
      <c r="T10" s="4">
        <v>7</v>
      </c>
      <c r="U10" s="4">
        <v>1</v>
      </c>
      <c r="W10" s="1">
        <f t="shared" si="2"/>
        <v>9</v>
      </c>
      <c r="X10" s="9" t="str">
        <f t="shared" si="3"/>
        <v>Heywood</v>
      </c>
      <c r="Y10" s="1">
        <f t="shared" si="4"/>
        <v>15</v>
      </c>
      <c r="Z10" s="8">
        <f t="shared" si="5"/>
        <v>0.625</v>
      </c>
      <c r="AA10" s="10">
        <f t="shared" si="6"/>
        <v>2</v>
      </c>
      <c r="AB10" s="1">
        <f t="shared" si="7"/>
        <v>413</v>
      </c>
      <c r="AH10">
        <v>2</v>
      </c>
      <c r="AI10">
        <v>413</v>
      </c>
    </row>
    <row r="11" spans="1:35" x14ac:dyDescent="0.25">
      <c r="A11" s="5" t="s">
        <v>5</v>
      </c>
      <c r="B11" s="5">
        <v>23</v>
      </c>
      <c r="C11" s="5">
        <v>44</v>
      </c>
      <c r="D11" s="5"/>
      <c r="E11" s="5"/>
      <c r="F11" s="5">
        <v>22</v>
      </c>
      <c r="G11" s="5">
        <v>21</v>
      </c>
      <c r="H11" s="5">
        <v>22</v>
      </c>
      <c r="I11" s="5"/>
      <c r="J11" s="5"/>
      <c r="K11" s="5"/>
      <c r="L11" s="5">
        <v>29</v>
      </c>
      <c r="M11" s="5">
        <v>25</v>
      </c>
      <c r="N11" s="4" t="s">
        <v>56</v>
      </c>
      <c r="P11" s="2">
        <f t="shared" si="0"/>
        <v>186</v>
      </c>
      <c r="Q11" s="3">
        <f t="shared" si="1"/>
        <v>7</v>
      </c>
      <c r="S11" s="4">
        <v>223</v>
      </c>
      <c r="T11" s="4">
        <v>8</v>
      </c>
      <c r="U11" s="4">
        <v>1</v>
      </c>
      <c r="W11" s="1">
        <f t="shared" si="2"/>
        <v>10</v>
      </c>
      <c r="X11" s="9" t="str">
        <f t="shared" si="3"/>
        <v>Messer</v>
      </c>
      <c r="Y11" s="1">
        <f t="shared" si="4"/>
        <v>15</v>
      </c>
      <c r="Z11" s="8">
        <f t="shared" si="5"/>
        <v>0.625</v>
      </c>
      <c r="AA11" s="10">
        <f t="shared" si="6"/>
        <v>2</v>
      </c>
      <c r="AB11" s="1">
        <f t="shared" si="7"/>
        <v>409</v>
      </c>
      <c r="AH11">
        <v>2</v>
      </c>
      <c r="AI11">
        <v>409</v>
      </c>
    </row>
    <row r="12" spans="1:35" x14ac:dyDescent="0.25">
      <c r="A12" s="5" t="s">
        <v>28</v>
      </c>
      <c r="B12" s="5">
        <v>23</v>
      </c>
      <c r="C12" s="5">
        <v>44</v>
      </c>
      <c r="D12" s="5"/>
      <c r="E12" s="5"/>
      <c r="F12" s="5">
        <v>22</v>
      </c>
      <c r="G12" s="5">
        <v>21</v>
      </c>
      <c r="H12" s="5">
        <v>22</v>
      </c>
      <c r="I12" s="5"/>
      <c r="J12" s="5"/>
      <c r="K12" s="5"/>
      <c r="L12" s="5">
        <v>29</v>
      </c>
      <c r="M12" s="5">
        <v>25</v>
      </c>
      <c r="N12" s="4" t="s">
        <v>56</v>
      </c>
      <c r="P12" s="2">
        <f t="shared" si="0"/>
        <v>186</v>
      </c>
      <c r="Q12" s="3">
        <f t="shared" si="1"/>
        <v>7</v>
      </c>
      <c r="S12" s="4">
        <v>220</v>
      </c>
      <c r="T12" s="4">
        <v>8</v>
      </c>
      <c r="U12" s="4">
        <v>1</v>
      </c>
      <c r="W12" s="1">
        <f t="shared" si="2"/>
        <v>11</v>
      </c>
      <c r="X12" s="9" t="str">
        <f t="shared" si="3"/>
        <v>Bouza</v>
      </c>
      <c r="Y12" s="1">
        <f t="shared" si="4"/>
        <v>15</v>
      </c>
      <c r="Z12" s="8">
        <f t="shared" si="5"/>
        <v>0.625</v>
      </c>
      <c r="AA12" s="10">
        <f t="shared" si="6"/>
        <v>2</v>
      </c>
      <c r="AB12" s="1">
        <f t="shared" si="7"/>
        <v>406</v>
      </c>
      <c r="AH12">
        <v>2</v>
      </c>
      <c r="AI12">
        <v>406</v>
      </c>
    </row>
    <row r="13" spans="1:35" x14ac:dyDescent="0.25">
      <c r="A13" s="5" t="s">
        <v>7</v>
      </c>
      <c r="B13" s="5">
        <v>23</v>
      </c>
      <c r="C13" s="5">
        <v>22</v>
      </c>
      <c r="D13" s="5"/>
      <c r="E13" s="5"/>
      <c r="F13" s="5">
        <v>22</v>
      </c>
      <c r="G13" s="5">
        <v>21</v>
      </c>
      <c r="H13" s="5">
        <v>22</v>
      </c>
      <c r="I13" s="5"/>
      <c r="J13" s="5"/>
      <c r="K13" s="5"/>
      <c r="L13" s="5">
        <v>29</v>
      </c>
      <c r="M13" s="5">
        <v>25</v>
      </c>
      <c r="N13" s="4"/>
      <c r="P13" s="2">
        <f t="shared" si="0"/>
        <v>164</v>
      </c>
      <c r="Q13" s="3">
        <f t="shared" si="1"/>
        <v>7</v>
      </c>
      <c r="S13" s="4">
        <v>240</v>
      </c>
      <c r="T13" s="4">
        <v>8</v>
      </c>
      <c r="U13" s="4">
        <v>1</v>
      </c>
      <c r="W13" s="1">
        <f t="shared" si="2"/>
        <v>12</v>
      </c>
      <c r="X13" s="9" t="str">
        <f t="shared" si="3"/>
        <v>Kim</v>
      </c>
      <c r="Y13" s="1">
        <f t="shared" si="4"/>
        <v>15</v>
      </c>
      <c r="Z13" s="8">
        <f t="shared" si="5"/>
        <v>0.625</v>
      </c>
      <c r="AA13" s="10">
        <f t="shared" si="6"/>
        <v>1</v>
      </c>
      <c r="AB13" s="1">
        <f t="shared" si="7"/>
        <v>404</v>
      </c>
      <c r="AH13">
        <v>1</v>
      </c>
      <c r="AI13">
        <v>404</v>
      </c>
    </row>
    <row r="14" spans="1:35" x14ac:dyDescent="0.25">
      <c r="A14" s="5" t="s">
        <v>30</v>
      </c>
      <c r="B14" s="5">
        <v>23</v>
      </c>
      <c r="C14" s="5">
        <v>22</v>
      </c>
      <c r="D14" s="5">
        <v>28</v>
      </c>
      <c r="E14" s="5"/>
      <c r="F14" s="5">
        <v>22</v>
      </c>
      <c r="G14" s="5">
        <v>21</v>
      </c>
      <c r="H14" s="5">
        <v>22</v>
      </c>
      <c r="I14" s="5"/>
      <c r="J14" s="5"/>
      <c r="K14" s="5">
        <v>39</v>
      </c>
      <c r="L14" s="5"/>
      <c r="M14" s="5"/>
      <c r="N14" s="4"/>
      <c r="P14" s="2">
        <f t="shared" si="0"/>
        <v>177</v>
      </c>
      <c r="Q14" s="3">
        <f t="shared" si="1"/>
        <v>7</v>
      </c>
      <c r="S14" s="4">
        <v>220</v>
      </c>
      <c r="T14" s="4">
        <v>8</v>
      </c>
      <c r="U14" s="4">
        <v>1</v>
      </c>
      <c r="W14" s="1">
        <f t="shared" si="2"/>
        <v>13</v>
      </c>
      <c r="X14" s="9" t="str">
        <f t="shared" si="3"/>
        <v>Fred</v>
      </c>
      <c r="Y14" s="1">
        <f t="shared" si="4"/>
        <v>15</v>
      </c>
      <c r="Z14" s="8">
        <f t="shared" si="5"/>
        <v>0.625</v>
      </c>
      <c r="AA14" s="10">
        <f t="shared" si="6"/>
        <v>1</v>
      </c>
      <c r="AB14" s="1">
        <f t="shared" si="7"/>
        <v>397</v>
      </c>
      <c r="AH14">
        <v>1</v>
      </c>
      <c r="AI14">
        <v>397</v>
      </c>
    </row>
    <row r="15" spans="1:35" x14ac:dyDescent="0.25">
      <c r="A15" s="5" t="s">
        <v>6</v>
      </c>
      <c r="B15" s="5">
        <v>23</v>
      </c>
      <c r="C15" s="5">
        <v>44</v>
      </c>
      <c r="D15" s="5">
        <v>28</v>
      </c>
      <c r="E15" s="5"/>
      <c r="F15" s="5">
        <v>22</v>
      </c>
      <c r="G15" s="5">
        <v>21</v>
      </c>
      <c r="H15" s="5">
        <v>22</v>
      </c>
      <c r="I15" s="5"/>
      <c r="J15" s="5">
        <v>33</v>
      </c>
      <c r="K15" s="5"/>
      <c r="L15" s="5">
        <v>29</v>
      </c>
      <c r="M15" s="5"/>
      <c r="N15" s="4" t="s">
        <v>56</v>
      </c>
      <c r="P15" s="2">
        <f t="shared" si="0"/>
        <v>222</v>
      </c>
      <c r="Q15" s="3">
        <f t="shared" si="1"/>
        <v>8</v>
      </c>
      <c r="S15" s="4">
        <v>161</v>
      </c>
      <c r="T15" s="4">
        <v>6</v>
      </c>
      <c r="U15" s="4">
        <v>1</v>
      </c>
      <c r="W15" s="1">
        <f t="shared" si="2"/>
        <v>14</v>
      </c>
      <c r="X15" s="9" t="str">
        <f t="shared" si="3"/>
        <v>Roberts</v>
      </c>
      <c r="Y15" s="1">
        <f t="shared" si="4"/>
        <v>14</v>
      </c>
      <c r="Z15" s="8">
        <f t="shared" si="5"/>
        <v>0.58333333333333337</v>
      </c>
      <c r="AA15" s="10">
        <f t="shared" si="6"/>
        <v>2</v>
      </c>
      <c r="AB15" s="1">
        <f t="shared" si="7"/>
        <v>383</v>
      </c>
      <c r="AH15">
        <v>2</v>
      </c>
      <c r="AI15">
        <v>383</v>
      </c>
    </row>
    <row r="16" spans="1:35" x14ac:dyDescent="0.25">
      <c r="A16" s="5" t="s">
        <v>29</v>
      </c>
      <c r="B16" s="5"/>
      <c r="C16" s="5">
        <v>44</v>
      </c>
      <c r="D16" s="5"/>
      <c r="E16" s="5">
        <v>36</v>
      </c>
      <c r="F16" s="5">
        <v>22</v>
      </c>
      <c r="G16" s="5">
        <v>21</v>
      </c>
      <c r="H16" s="5"/>
      <c r="I16" s="5"/>
      <c r="J16" s="5"/>
      <c r="K16" s="5"/>
      <c r="L16" s="5">
        <v>29</v>
      </c>
      <c r="M16" s="5">
        <v>25</v>
      </c>
      <c r="N16" s="4" t="s">
        <v>56</v>
      </c>
      <c r="P16" s="2">
        <f t="shared" si="0"/>
        <v>177</v>
      </c>
      <c r="Q16" s="3">
        <f t="shared" si="1"/>
        <v>6</v>
      </c>
      <c r="S16" s="4">
        <v>202</v>
      </c>
      <c r="T16" s="4">
        <v>7</v>
      </c>
      <c r="U16" s="4">
        <v>1</v>
      </c>
      <c r="W16" s="1">
        <f t="shared" si="2"/>
        <v>15</v>
      </c>
      <c r="X16" s="9" t="str">
        <f t="shared" si="3"/>
        <v>Khalaf</v>
      </c>
      <c r="Y16" s="1">
        <f t="shared" si="4"/>
        <v>13</v>
      </c>
      <c r="Z16" s="8">
        <f t="shared" si="5"/>
        <v>0.54166666666666663</v>
      </c>
      <c r="AA16" s="10">
        <f t="shared" si="6"/>
        <v>2</v>
      </c>
      <c r="AB16" s="1">
        <f t="shared" si="7"/>
        <v>379</v>
      </c>
      <c r="AH16">
        <v>2</v>
      </c>
      <c r="AI16">
        <v>379</v>
      </c>
    </row>
    <row r="17" spans="1:35" x14ac:dyDescent="0.25">
      <c r="A17" s="5" t="s">
        <v>4</v>
      </c>
      <c r="B17" s="5">
        <v>23</v>
      </c>
      <c r="C17" s="5">
        <v>22</v>
      </c>
      <c r="D17" s="5">
        <v>28</v>
      </c>
      <c r="E17" s="5"/>
      <c r="F17" s="5">
        <v>22</v>
      </c>
      <c r="G17" s="5">
        <v>42</v>
      </c>
      <c r="H17" s="5">
        <v>44</v>
      </c>
      <c r="I17" s="5"/>
      <c r="J17" s="5"/>
      <c r="K17" s="5"/>
      <c r="L17" s="5"/>
      <c r="M17" s="5">
        <v>25</v>
      </c>
      <c r="N17" s="4" t="s">
        <v>56</v>
      </c>
      <c r="P17" s="2">
        <f t="shared" si="0"/>
        <v>206</v>
      </c>
      <c r="Q17" s="3">
        <f t="shared" si="1"/>
        <v>7</v>
      </c>
      <c r="S17" s="4">
        <v>164</v>
      </c>
      <c r="T17" s="4">
        <v>6</v>
      </c>
      <c r="U17" s="4">
        <v>1</v>
      </c>
      <c r="W17" s="1">
        <f t="shared" si="2"/>
        <v>16</v>
      </c>
      <c r="X17" s="9" t="str">
        <f t="shared" si="3"/>
        <v>Gross</v>
      </c>
      <c r="Y17" s="1">
        <f t="shared" si="4"/>
        <v>13</v>
      </c>
      <c r="Z17" s="8">
        <f t="shared" si="5"/>
        <v>0.54166666666666663</v>
      </c>
      <c r="AA17" s="10">
        <f t="shared" si="6"/>
        <v>2</v>
      </c>
      <c r="AB17" s="1">
        <f t="shared" si="7"/>
        <v>370</v>
      </c>
      <c r="AH17">
        <v>2</v>
      </c>
      <c r="AI17">
        <v>370</v>
      </c>
    </row>
    <row r="18" spans="1:35" x14ac:dyDescent="0.25">
      <c r="A18" s="5" t="s">
        <v>25</v>
      </c>
      <c r="B18" s="5">
        <v>23</v>
      </c>
      <c r="C18" s="5"/>
      <c r="D18" s="5"/>
      <c r="E18" s="5"/>
      <c r="F18" s="5">
        <v>22</v>
      </c>
      <c r="G18" s="5">
        <v>21</v>
      </c>
      <c r="H18" s="5">
        <v>22</v>
      </c>
      <c r="I18" s="5"/>
      <c r="J18" s="5">
        <v>33</v>
      </c>
      <c r="K18" s="5"/>
      <c r="L18" s="5"/>
      <c r="M18" s="5">
        <v>25</v>
      </c>
      <c r="N18" s="4"/>
      <c r="P18" s="2">
        <f t="shared" si="0"/>
        <v>146</v>
      </c>
      <c r="Q18" s="3">
        <f t="shared" si="1"/>
        <v>6</v>
      </c>
      <c r="S18" s="4">
        <v>217</v>
      </c>
      <c r="T18" s="4">
        <v>8</v>
      </c>
      <c r="U18" s="4">
        <v>1</v>
      </c>
      <c r="W18" s="1">
        <f t="shared" si="2"/>
        <v>17</v>
      </c>
      <c r="X18" s="9" t="str">
        <f t="shared" si="3"/>
        <v xml:space="preserve">Nagel </v>
      </c>
      <c r="Y18" s="1">
        <f t="shared" si="4"/>
        <v>14</v>
      </c>
      <c r="Z18" s="8">
        <f t="shared" si="5"/>
        <v>0.58333333333333337</v>
      </c>
      <c r="AA18" s="10">
        <f t="shared" si="6"/>
        <v>1</v>
      </c>
      <c r="AB18" s="1">
        <f t="shared" si="7"/>
        <v>363</v>
      </c>
      <c r="AH18">
        <v>1</v>
      </c>
      <c r="AI18">
        <v>363</v>
      </c>
    </row>
    <row r="19" spans="1:35" x14ac:dyDescent="0.25">
      <c r="A19" s="5" t="s">
        <v>33</v>
      </c>
      <c r="B19" s="5">
        <v>23</v>
      </c>
      <c r="C19" s="5"/>
      <c r="D19" s="5">
        <v>28</v>
      </c>
      <c r="E19" s="5"/>
      <c r="F19" s="5">
        <v>22</v>
      </c>
      <c r="G19" s="5">
        <v>21</v>
      </c>
      <c r="H19" s="5">
        <v>22</v>
      </c>
      <c r="I19" s="5"/>
      <c r="J19" s="5"/>
      <c r="K19" s="5"/>
      <c r="L19" s="5"/>
      <c r="M19" s="5">
        <v>25</v>
      </c>
      <c r="N19" s="4"/>
      <c r="P19" s="2">
        <f t="shared" si="0"/>
        <v>141</v>
      </c>
      <c r="Q19" s="3">
        <f t="shared" si="1"/>
        <v>6</v>
      </c>
      <c r="S19" s="4">
        <v>176</v>
      </c>
      <c r="T19" s="4">
        <v>7</v>
      </c>
      <c r="U19" s="4">
        <v>0</v>
      </c>
      <c r="W19" s="1">
        <f t="shared" si="2"/>
        <v>18</v>
      </c>
      <c r="X19" s="9" t="str">
        <f t="shared" si="3"/>
        <v>Reynoso</v>
      </c>
      <c r="Y19" s="1">
        <f t="shared" si="4"/>
        <v>13</v>
      </c>
      <c r="Z19" s="8">
        <f t="shared" si="5"/>
        <v>0.54166666666666663</v>
      </c>
      <c r="AA19" s="10">
        <f t="shared" si="6"/>
        <v>0</v>
      </c>
      <c r="AB19" s="1">
        <f t="shared" si="7"/>
        <v>317</v>
      </c>
      <c r="AH19">
        <v>0</v>
      </c>
      <c r="AI19">
        <v>317</v>
      </c>
    </row>
    <row r="20" spans="1:35" x14ac:dyDescent="0.25">
      <c r="A20" s="5" t="s">
        <v>27</v>
      </c>
      <c r="B20" s="5"/>
      <c r="C20" s="5">
        <v>22</v>
      </c>
      <c r="D20" s="5">
        <v>28</v>
      </c>
      <c r="E20" s="5">
        <v>36</v>
      </c>
      <c r="F20" s="5"/>
      <c r="G20" s="5">
        <v>21</v>
      </c>
      <c r="H20" s="5">
        <v>44</v>
      </c>
      <c r="I20" s="5"/>
      <c r="J20" s="5"/>
      <c r="K20" s="5"/>
      <c r="L20" s="5"/>
      <c r="M20" s="5"/>
      <c r="N20" s="4" t="s">
        <v>56</v>
      </c>
      <c r="P20" s="2">
        <f t="shared" si="0"/>
        <v>151</v>
      </c>
      <c r="Q20" s="3">
        <f t="shared" si="1"/>
        <v>5</v>
      </c>
      <c r="S20" s="4">
        <v>147</v>
      </c>
      <c r="T20" s="4">
        <v>6</v>
      </c>
      <c r="U20" s="4">
        <v>0</v>
      </c>
      <c r="W20" s="1">
        <f t="shared" si="2"/>
        <v>19</v>
      </c>
      <c r="X20" s="9" t="str">
        <f t="shared" si="3"/>
        <v>P Schocke</v>
      </c>
      <c r="Y20" s="1">
        <f t="shared" si="4"/>
        <v>11</v>
      </c>
      <c r="Z20" s="8">
        <f t="shared" si="5"/>
        <v>0.45833333333333331</v>
      </c>
      <c r="AA20" s="10">
        <f t="shared" si="6"/>
        <v>1</v>
      </c>
      <c r="AB20" s="1">
        <f t="shared" si="7"/>
        <v>298</v>
      </c>
      <c r="AH20">
        <v>1</v>
      </c>
      <c r="AI20">
        <v>298</v>
      </c>
    </row>
    <row r="21" spans="1:35" x14ac:dyDescent="0.25">
      <c r="A21" s="5" t="s">
        <v>23</v>
      </c>
      <c r="B21" s="5">
        <v>23</v>
      </c>
      <c r="C21" s="5">
        <v>22</v>
      </c>
      <c r="D21" s="5"/>
      <c r="E21" s="5"/>
      <c r="F21" s="5"/>
      <c r="G21" s="5"/>
      <c r="H21" s="5"/>
      <c r="I21" s="5"/>
      <c r="J21" s="5">
        <v>33</v>
      </c>
      <c r="K21" s="5"/>
      <c r="L21" s="5"/>
      <c r="M21" s="5"/>
      <c r="N21" s="4"/>
      <c r="P21" s="2">
        <f t="shared" si="0"/>
        <v>78</v>
      </c>
      <c r="Q21" s="3">
        <f t="shared" si="1"/>
        <v>3</v>
      </c>
      <c r="S21" s="4">
        <v>201</v>
      </c>
      <c r="T21" s="4">
        <v>7</v>
      </c>
      <c r="U21" s="4">
        <v>1</v>
      </c>
      <c r="W21" s="1">
        <f t="shared" si="2"/>
        <v>20</v>
      </c>
      <c r="X21" s="9" t="str">
        <f t="shared" si="3"/>
        <v>N Colosimo</v>
      </c>
      <c r="Y21" s="1">
        <f t="shared" si="4"/>
        <v>10</v>
      </c>
      <c r="Z21" s="8">
        <f t="shared" si="5"/>
        <v>0.41666666666666669</v>
      </c>
      <c r="AA21" s="10">
        <f t="shared" si="6"/>
        <v>1</v>
      </c>
      <c r="AB21" s="1">
        <f t="shared" si="7"/>
        <v>279</v>
      </c>
      <c r="AH21">
        <v>1</v>
      </c>
      <c r="AI21">
        <v>279</v>
      </c>
    </row>
    <row r="23" spans="1:35" x14ac:dyDescent="0.25">
      <c r="Y23" s="6">
        <v>24</v>
      </c>
      <c r="Z23" s="7" t="s">
        <v>40</v>
      </c>
      <c r="AA23" s="7"/>
    </row>
  </sheetData>
  <sortState ref="A2:AB21">
    <sortCondition descending="1" ref="AB2:AB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t="s">
        <v>2</v>
      </c>
      <c r="B2">
        <v>29</v>
      </c>
      <c r="C2">
        <v>23</v>
      </c>
      <c r="D2">
        <v>23</v>
      </c>
      <c r="G2">
        <v>33</v>
      </c>
      <c r="I2">
        <v>50</v>
      </c>
      <c r="J2">
        <v>34</v>
      </c>
      <c r="L2">
        <v>27</v>
      </c>
      <c r="M2">
        <v>27</v>
      </c>
      <c r="N2" s="4" t="s">
        <v>56</v>
      </c>
      <c r="P2" s="4">
        <v>482</v>
      </c>
      <c r="Q2" s="4">
        <v>18</v>
      </c>
      <c r="R2" s="4">
        <v>1</v>
      </c>
      <c r="T2" s="3">
        <f t="shared" ref="T2:T21" si="0">COUNT(B2:M2)</f>
        <v>8</v>
      </c>
      <c r="U2" s="2">
        <f t="shared" ref="U2:U21" si="1">SUM(B2:M2)</f>
        <v>246</v>
      </c>
      <c r="W2" s="1">
        <f t="shared" ref="W2:W21" si="2">RANK(AB2,$AB$2:$AB$21,)</f>
        <v>1</v>
      </c>
      <c r="X2" s="9" t="str">
        <f t="shared" ref="X2:X21" si="3">A2</f>
        <v>Blais</v>
      </c>
      <c r="Y2" s="1">
        <f t="shared" ref="Y2:Y21" si="4">T2+Q2</f>
        <v>26</v>
      </c>
      <c r="Z2" s="8">
        <f t="shared" ref="Z2:Z21" si="5">Y2/$Y$23</f>
        <v>0.72222222222222221</v>
      </c>
      <c r="AA2" s="10">
        <f t="shared" ref="AA2:AA21" si="6">R2+(IF(N2="x",1,0))</f>
        <v>2</v>
      </c>
      <c r="AB2" s="1">
        <f t="shared" ref="AB2:AB21" si="7">U2+P2</f>
        <v>728</v>
      </c>
      <c r="AH2">
        <v>1</v>
      </c>
      <c r="AI2">
        <v>482</v>
      </c>
    </row>
    <row r="3" spans="1:35" x14ac:dyDescent="0.25">
      <c r="A3" t="s">
        <v>31</v>
      </c>
      <c r="B3">
        <v>29</v>
      </c>
      <c r="C3">
        <v>23</v>
      </c>
      <c r="D3">
        <v>23</v>
      </c>
      <c r="E3">
        <v>32</v>
      </c>
      <c r="G3">
        <v>33</v>
      </c>
      <c r="H3">
        <v>36</v>
      </c>
      <c r="I3">
        <v>25</v>
      </c>
      <c r="K3">
        <v>29</v>
      </c>
      <c r="L3">
        <v>54</v>
      </c>
      <c r="N3" s="4" t="s">
        <v>56</v>
      </c>
      <c r="P3" s="4">
        <v>418</v>
      </c>
      <c r="Q3" s="4">
        <v>15</v>
      </c>
      <c r="R3" s="4">
        <v>2</v>
      </c>
      <c r="T3" s="3">
        <f t="shared" si="0"/>
        <v>9</v>
      </c>
      <c r="U3" s="2">
        <f t="shared" si="1"/>
        <v>284</v>
      </c>
      <c r="W3" s="1">
        <f t="shared" si="2"/>
        <v>2</v>
      </c>
      <c r="X3" s="9" t="str">
        <f t="shared" si="3"/>
        <v>Simmington</v>
      </c>
      <c r="Y3" s="1">
        <f t="shared" si="4"/>
        <v>24</v>
      </c>
      <c r="Z3" s="8">
        <f t="shared" si="5"/>
        <v>0.66666666666666663</v>
      </c>
      <c r="AA3" s="10">
        <f t="shared" si="6"/>
        <v>3</v>
      </c>
      <c r="AB3" s="1">
        <f t="shared" si="7"/>
        <v>702</v>
      </c>
      <c r="AH3">
        <v>2</v>
      </c>
      <c r="AI3">
        <v>477</v>
      </c>
    </row>
    <row r="4" spans="1:35" x14ac:dyDescent="0.25">
      <c r="A4" t="s">
        <v>41</v>
      </c>
      <c r="B4">
        <v>29</v>
      </c>
      <c r="C4">
        <v>23</v>
      </c>
      <c r="D4">
        <v>23</v>
      </c>
      <c r="E4">
        <v>32</v>
      </c>
      <c r="G4">
        <v>33</v>
      </c>
      <c r="H4">
        <v>36</v>
      </c>
      <c r="I4">
        <v>50</v>
      </c>
      <c r="K4">
        <v>29</v>
      </c>
      <c r="N4" s="4" t="s">
        <v>56</v>
      </c>
      <c r="P4" s="4">
        <v>441</v>
      </c>
      <c r="Q4" s="4">
        <v>16</v>
      </c>
      <c r="R4" s="4">
        <v>2</v>
      </c>
      <c r="T4" s="3">
        <f t="shared" si="0"/>
        <v>8</v>
      </c>
      <c r="U4" s="2">
        <f t="shared" si="1"/>
        <v>255</v>
      </c>
      <c r="W4" s="1">
        <f t="shared" si="2"/>
        <v>3</v>
      </c>
      <c r="X4" s="9" t="str">
        <f t="shared" si="3"/>
        <v>G Schocke</v>
      </c>
      <c r="Y4" s="1">
        <f t="shared" si="4"/>
        <v>24</v>
      </c>
      <c r="Z4" s="8">
        <f t="shared" si="5"/>
        <v>0.66666666666666663</v>
      </c>
      <c r="AA4" s="10">
        <f t="shared" si="6"/>
        <v>3</v>
      </c>
      <c r="AB4" s="1">
        <f t="shared" si="7"/>
        <v>696</v>
      </c>
      <c r="AH4">
        <v>2</v>
      </c>
      <c r="AI4">
        <v>459</v>
      </c>
    </row>
    <row r="5" spans="1:35" x14ac:dyDescent="0.25">
      <c r="A5" t="s">
        <v>1</v>
      </c>
      <c r="B5">
        <v>29</v>
      </c>
      <c r="C5">
        <v>23</v>
      </c>
      <c r="D5">
        <v>46</v>
      </c>
      <c r="E5">
        <v>32</v>
      </c>
      <c r="G5">
        <v>33</v>
      </c>
      <c r="I5">
        <v>25</v>
      </c>
      <c r="K5">
        <v>29</v>
      </c>
      <c r="L5">
        <v>27</v>
      </c>
      <c r="M5">
        <v>27</v>
      </c>
      <c r="N5" s="4" t="s">
        <v>56</v>
      </c>
      <c r="P5" s="4">
        <v>413</v>
      </c>
      <c r="Q5" s="4">
        <v>15</v>
      </c>
      <c r="R5" s="4">
        <v>2</v>
      </c>
      <c r="T5" s="3">
        <f t="shared" si="0"/>
        <v>9</v>
      </c>
      <c r="U5" s="2">
        <f t="shared" si="1"/>
        <v>271</v>
      </c>
      <c r="W5" s="1">
        <f t="shared" si="2"/>
        <v>4</v>
      </c>
      <c r="X5" s="9" t="str">
        <f t="shared" si="3"/>
        <v>Heywood</v>
      </c>
      <c r="Y5" s="1">
        <f t="shared" si="4"/>
        <v>24</v>
      </c>
      <c r="Z5" s="8">
        <f t="shared" si="5"/>
        <v>0.66666666666666663</v>
      </c>
      <c r="AA5" s="10">
        <f t="shared" si="6"/>
        <v>3</v>
      </c>
      <c r="AB5" s="1">
        <f t="shared" si="7"/>
        <v>684</v>
      </c>
      <c r="AH5">
        <v>2</v>
      </c>
      <c r="AI5">
        <v>442</v>
      </c>
    </row>
    <row r="6" spans="1:35" x14ac:dyDescent="0.25">
      <c r="A6" t="s">
        <v>24</v>
      </c>
      <c r="B6">
        <v>29</v>
      </c>
      <c r="C6">
        <v>23</v>
      </c>
      <c r="D6">
        <v>23</v>
      </c>
      <c r="F6">
        <v>33</v>
      </c>
      <c r="G6">
        <v>33</v>
      </c>
      <c r="K6">
        <v>29</v>
      </c>
      <c r="L6">
        <v>27</v>
      </c>
      <c r="M6">
        <v>54</v>
      </c>
      <c r="N6" s="4" t="s">
        <v>56</v>
      </c>
      <c r="P6" s="4">
        <v>418</v>
      </c>
      <c r="Q6" s="4">
        <v>15</v>
      </c>
      <c r="R6" s="4">
        <v>2</v>
      </c>
      <c r="T6" s="3">
        <f t="shared" si="0"/>
        <v>8</v>
      </c>
      <c r="U6" s="2">
        <f t="shared" si="1"/>
        <v>251</v>
      </c>
      <c r="W6" s="1">
        <f t="shared" si="2"/>
        <v>5</v>
      </c>
      <c r="X6" s="9" t="str">
        <f t="shared" si="3"/>
        <v>M Colosimo</v>
      </c>
      <c r="Y6" s="1">
        <f t="shared" si="4"/>
        <v>23</v>
      </c>
      <c r="Z6" s="8">
        <f t="shared" si="5"/>
        <v>0.63888888888888884</v>
      </c>
      <c r="AA6" s="10">
        <f t="shared" si="6"/>
        <v>3</v>
      </c>
      <c r="AB6" s="1">
        <f t="shared" si="7"/>
        <v>669</v>
      </c>
      <c r="AH6">
        <v>2</v>
      </c>
      <c r="AI6">
        <v>441</v>
      </c>
    </row>
    <row r="7" spans="1:35" x14ac:dyDescent="0.25">
      <c r="A7" t="s">
        <v>9</v>
      </c>
      <c r="B7">
        <v>58</v>
      </c>
      <c r="C7">
        <v>23</v>
      </c>
      <c r="D7">
        <v>23</v>
      </c>
      <c r="E7">
        <v>32</v>
      </c>
      <c r="I7">
        <v>25</v>
      </c>
      <c r="L7">
        <v>27</v>
      </c>
      <c r="N7" s="4" t="s">
        <v>56</v>
      </c>
      <c r="P7" s="4">
        <v>477</v>
      </c>
      <c r="Q7" s="4">
        <v>17</v>
      </c>
      <c r="R7" s="4">
        <v>2</v>
      </c>
      <c r="T7" s="3">
        <f t="shared" si="0"/>
        <v>6</v>
      </c>
      <c r="U7" s="2">
        <f t="shared" si="1"/>
        <v>188</v>
      </c>
      <c r="W7" s="1">
        <f t="shared" si="2"/>
        <v>6</v>
      </c>
      <c r="X7" s="9" t="str">
        <f t="shared" si="3"/>
        <v>Bennett</v>
      </c>
      <c r="Y7" s="1">
        <f t="shared" si="4"/>
        <v>23</v>
      </c>
      <c r="Z7" s="8">
        <f t="shared" si="5"/>
        <v>0.63888888888888884</v>
      </c>
      <c r="AA7" s="10">
        <f t="shared" si="6"/>
        <v>3</v>
      </c>
      <c r="AB7" s="1">
        <f t="shared" si="7"/>
        <v>665</v>
      </c>
      <c r="AH7">
        <v>1</v>
      </c>
      <c r="AI7">
        <v>419</v>
      </c>
    </row>
    <row r="8" spans="1:35" x14ac:dyDescent="0.25">
      <c r="A8" t="s">
        <v>28</v>
      </c>
      <c r="B8">
        <v>29</v>
      </c>
      <c r="C8">
        <v>23</v>
      </c>
      <c r="D8">
        <v>23</v>
      </c>
      <c r="E8">
        <v>32</v>
      </c>
      <c r="H8">
        <v>36</v>
      </c>
      <c r="I8">
        <v>25</v>
      </c>
      <c r="L8">
        <v>54</v>
      </c>
      <c r="M8">
        <v>27</v>
      </c>
      <c r="N8" s="4" t="s">
        <v>56</v>
      </c>
      <c r="P8" s="4">
        <v>406</v>
      </c>
      <c r="Q8" s="4">
        <v>15</v>
      </c>
      <c r="R8" s="4">
        <v>2</v>
      </c>
      <c r="T8" s="3">
        <f t="shared" si="0"/>
        <v>8</v>
      </c>
      <c r="U8" s="2">
        <f t="shared" si="1"/>
        <v>249</v>
      </c>
      <c r="W8" s="1">
        <f t="shared" si="2"/>
        <v>7</v>
      </c>
      <c r="X8" s="9" t="str">
        <f t="shared" si="3"/>
        <v>Bouza</v>
      </c>
      <c r="Y8" s="1">
        <f t="shared" si="4"/>
        <v>23</v>
      </c>
      <c r="Z8" s="8">
        <f t="shared" si="5"/>
        <v>0.63888888888888884</v>
      </c>
      <c r="AA8" s="10">
        <f t="shared" si="6"/>
        <v>3</v>
      </c>
      <c r="AB8" s="1">
        <f t="shared" si="7"/>
        <v>655</v>
      </c>
      <c r="AH8">
        <v>2</v>
      </c>
      <c r="AI8">
        <v>418</v>
      </c>
    </row>
    <row r="9" spans="1:35" x14ac:dyDescent="0.25">
      <c r="A9" t="s">
        <v>32</v>
      </c>
      <c r="C9">
        <v>23</v>
      </c>
      <c r="D9">
        <v>23</v>
      </c>
      <c r="E9">
        <v>32</v>
      </c>
      <c r="F9">
        <v>33</v>
      </c>
      <c r="I9">
        <v>25</v>
      </c>
      <c r="J9">
        <v>34</v>
      </c>
      <c r="M9">
        <v>27</v>
      </c>
      <c r="N9" s="4"/>
      <c r="P9" s="4">
        <v>442</v>
      </c>
      <c r="Q9" s="4">
        <v>16</v>
      </c>
      <c r="R9" s="4">
        <v>2</v>
      </c>
      <c r="T9" s="3">
        <f t="shared" si="0"/>
        <v>7</v>
      </c>
      <c r="U9" s="2">
        <f t="shared" si="1"/>
        <v>197</v>
      </c>
      <c r="W9" s="1">
        <f t="shared" si="2"/>
        <v>8</v>
      </c>
      <c r="X9" s="9" t="str">
        <f t="shared" si="3"/>
        <v>Casey</v>
      </c>
      <c r="Y9" s="1">
        <f t="shared" si="4"/>
        <v>23</v>
      </c>
      <c r="Z9" s="8">
        <f t="shared" si="5"/>
        <v>0.63888888888888884</v>
      </c>
      <c r="AA9" s="10">
        <f t="shared" si="6"/>
        <v>2</v>
      </c>
      <c r="AB9" s="1">
        <f t="shared" si="7"/>
        <v>639</v>
      </c>
      <c r="AH9">
        <v>2</v>
      </c>
      <c r="AI9">
        <v>418</v>
      </c>
    </row>
    <row r="10" spans="1:35" x14ac:dyDescent="0.25">
      <c r="A10" t="s">
        <v>29</v>
      </c>
      <c r="C10">
        <v>23</v>
      </c>
      <c r="D10">
        <v>23</v>
      </c>
      <c r="F10">
        <v>33</v>
      </c>
      <c r="I10">
        <v>50</v>
      </c>
      <c r="J10">
        <v>34</v>
      </c>
      <c r="K10">
        <v>29</v>
      </c>
      <c r="L10">
        <v>27</v>
      </c>
      <c r="M10">
        <v>27</v>
      </c>
      <c r="N10" s="4" t="s">
        <v>56</v>
      </c>
      <c r="P10" s="4">
        <v>379</v>
      </c>
      <c r="Q10" s="4">
        <v>13</v>
      </c>
      <c r="R10" s="4">
        <v>2</v>
      </c>
      <c r="T10" s="3">
        <f t="shared" si="0"/>
        <v>8</v>
      </c>
      <c r="U10" s="2">
        <f t="shared" si="1"/>
        <v>246</v>
      </c>
      <c r="W10" s="1">
        <f t="shared" si="2"/>
        <v>9</v>
      </c>
      <c r="X10" s="9" t="str">
        <f t="shared" si="3"/>
        <v>Khalaf</v>
      </c>
      <c r="Y10" s="1">
        <f t="shared" si="4"/>
        <v>21</v>
      </c>
      <c r="Z10" s="8">
        <f t="shared" si="5"/>
        <v>0.58333333333333337</v>
      </c>
      <c r="AA10" s="10">
        <f t="shared" si="6"/>
        <v>3</v>
      </c>
      <c r="AB10" s="1">
        <f t="shared" si="7"/>
        <v>625</v>
      </c>
      <c r="AH10">
        <v>2</v>
      </c>
      <c r="AI10">
        <v>413</v>
      </c>
    </row>
    <row r="11" spans="1:35" x14ac:dyDescent="0.25">
      <c r="A11" t="s">
        <v>5</v>
      </c>
      <c r="B11">
        <v>29</v>
      </c>
      <c r="C11">
        <v>23</v>
      </c>
      <c r="D11">
        <v>23</v>
      </c>
      <c r="I11">
        <v>25</v>
      </c>
      <c r="K11">
        <v>58</v>
      </c>
      <c r="L11">
        <v>27</v>
      </c>
      <c r="M11">
        <v>27</v>
      </c>
      <c r="N11" s="4" t="s">
        <v>56</v>
      </c>
      <c r="P11" s="4">
        <v>409</v>
      </c>
      <c r="Q11" s="4">
        <v>15</v>
      </c>
      <c r="R11" s="4">
        <v>2</v>
      </c>
      <c r="T11" s="3">
        <f t="shared" si="0"/>
        <v>7</v>
      </c>
      <c r="U11" s="2">
        <f t="shared" si="1"/>
        <v>212</v>
      </c>
      <c r="W11" s="1">
        <f t="shared" si="2"/>
        <v>10</v>
      </c>
      <c r="X11" s="9" t="str">
        <f t="shared" si="3"/>
        <v>Messer</v>
      </c>
      <c r="Y11" s="1">
        <f t="shared" si="4"/>
        <v>22</v>
      </c>
      <c r="Z11" s="8">
        <f t="shared" si="5"/>
        <v>0.61111111111111116</v>
      </c>
      <c r="AA11" s="10">
        <f t="shared" si="6"/>
        <v>3</v>
      </c>
      <c r="AB11" s="1">
        <f t="shared" si="7"/>
        <v>621</v>
      </c>
      <c r="AH11">
        <v>2</v>
      </c>
      <c r="AI11">
        <v>409</v>
      </c>
    </row>
    <row r="12" spans="1:35" x14ac:dyDescent="0.25">
      <c r="A12" t="s">
        <v>26</v>
      </c>
      <c r="C12">
        <v>23</v>
      </c>
      <c r="D12">
        <v>23</v>
      </c>
      <c r="F12">
        <v>33</v>
      </c>
      <c r="J12">
        <v>34</v>
      </c>
      <c r="K12">
        <v>29</v>
      </c>
      <c r="L12">
        <v>54</v>
      </c>
      <c r="N12" s="4" t="s">
        <v>56</v>
      </c>
      <c r="P12" s="4">
        <v>419</v>
      </c>
      <c r="Q12" s="4">
        <v>16</v>
      </c>
      <c r="R12" s="4">
        <v>1</v>
      </c>
      <c r="T12" s="3">
        <f t="shared" si="0"/>
        <v>6</v>
      </c>
      <c r="U12" s="2">
        <f t="shared" si="1"/>
        <v>196</v>
      </c>
      <c r="W12" s="1">
        <f t="shared" si="2"/>
        <v>11</v>
      </c>
      <c r="X12" s="9" t="str">
        <f t="shared" si="3"/>
        <v>R Berlin</v>
      </c>
      <c r="Y12" s="1">
        <f t="shared" si="4"/>
        <v>22</v>
      </c>
      <c r="Z12" s="8">
        <f t="shared" si="5"/>
        <v>0.61111111111111116</v>
      </c>
      <c r="AA12" s="10">
        <f t="shared" si="6"/>
        <v>2</v>
      </c>
      <c r="AB12" s="1">
        <f t="shared" si="7"/>
        <v>615</v>
      </c>
      <c r="AH12">
        <v>2</v>
      </c>
      <c r="AI12">
        <v>406</v>
      </c>
    </row>
    <row r="13" spans="1:35" x14ac:dyDescent="0.25">
      <c r="A13" t="s">
        <v>7</v>
      </c>
      <c r="B13">
        <v>29</v>
      </c>
      <c r="C13">
        <v>23</v>
      </c>
      <c r="D13">
        <v>23</v>
      </c>
      <c r="E13">
        <v>64</v>
      </c>
      <c r="K13">
        <v>29</v>
      </c>
      <c r="M13">
        <v>27</v>
      </c>
      <c r="N13" s="4" t="s">
        <v>56</v>
      </c>
      <c r="P13" s="4">
        <v>404</v>
      </c>
      <c r="Q13" s="4">
        <v>15</v>
      </c>
      <c r="R13" s="4">
        <v>1</v>
      </c>
      <c r="T13" s="3">
        <f t="shared" si="0"/>
        <v>6</v>
      </c>
      <c r="U13" s="2">
        <f t="shared" si="1"/>
        <v>195</v>
      </c>
      <c r="W13" s="1">
        <f t="shared" si="2"/>
        <v>12</v>
      </c>
      <c r="X13" s="9" t="str">
        <f t="shared" si="3"/>
        <v>Kim</v>
      </c>
      <c r="Y13" s="1">
        <f t="shared" si="4"/>
        <v>21</v>
      </c>
      <c r="Z13" s="8">
        <f t="shared" si="5"/>
        <v>0.58333333333333337</v>
      </c>
      <c r="AA13" s="10">
        <f t="shared" si="6"/>
        <v>2</v>
      </c>
      <c r="AB13" s="1">
        <f t="shared" si="7"/>
        <v>599</v>
      </c>
      <c r="AH13">
        <v>1</v>
      </c>
      <c r="AI13">
        <v>404</v>
      </c>
    </row>
    <row r="14" spans="1:35" x14ac:dyDescent="0.25">
      <c r="A14" t="s">
        <v>25</v>
      </c>
      <c r="B14">
        <v>29</v>
      </c>
      <c r="D14">
        <v>23</v>
      </c>
      <c r="E14">
        <v>32</v>
      </c>
      <c r="F14">
        <v>33</v>
      </c>
      <c r="G14">
        <v>33</v>
      </c>
      <c r="I14">
        <v>25</v>
      </c>
      <c r="L14">
        <v>27</v>
      </c>
      <c r="M14">
        <v>27</v>
      </c>
      <c r="N14" s="4"/>
      <c r="P14" s="4">
        <v>363</v>
      </c>
      <c r="Q14" s="4">
        <v>14</v>
      </c>
      <c r="R14" s="4">
        <v>1</v>
      </c>
      <c r="T14" s="3">
        <f t="shared" si="0"/>
        <v>8</v>
      </c>
      <c r="U14" s="2">
        <f t="shared" si="1"/>
        <v>229</v>
      </c>
      <c r="W14" s="1">
        <f t="shared" si="2"/>
        <v>13</v>
      </c>
      <c r="X14" s="9" t="str">
        <f t="shared" si="3"/>
        <v xml:space="preserve">Nagel </v>
      </c>
      <c r="Y14" s="1">
        <f t="shared" si="4"/>
        <v>22</v>
      </c>
      <c r="Z14" s="8">
        <f t="shared" si="5"/>
        <v>0.61111111111111116</v>
      </c>
      <c r="AA14" s="10">
        <f t="shared" si="6"/>
        <v>1</v>
      </c>
      <c r="AB14" s="1">
        <f t="shared" si="7"/>
        <v>592</v>
      </c>
      <c r="AH14">
        <v>1</v>
      </c>
      <c r="AI14">
        <v>397</v>
      </c>
    </row>
    <row r="15" spans="1:35" x14ac:dyDescent="0.25">
      <c r="A15" t="s">
        <v>3</v>
      </c>
      <c r="D15">
        <v>23</v>
      </c>
      <c r="I15">
        <v>25</v>
      </c>
      <c r="K15">
        <v>29</v>
      </c>
      <c r="L15">
        <v>27</v>
      </c>
      <c r="M15">
        <v>27</v>
      </c>
      <c r="N15" s="4"/>
      <c r="P15" s="4">
        <v>459</v>
      </c>
      <c r="Q15" s="4">
        <v>16</v>
      </c>
      <c r="R15" s="4">
        <v>2</v>
      </c>
      <c r="T15" s="3">
        <f t="shared" si="0"/>
        <v>5</v>
      </c>
      <c r="U15" s="2">
        <f t="shared" si="1"/>
        <v>131</v>
      </c>
      <c r="W15" s="1">
        <f t="shared" si="2"/>
        <v>14</v>
      </c>
      <c r="X15" s="9" t="str">
        <f t="shared" si="3"/>
        <v>Nihls</v>
      </c>
      <c r="Y15" s="1">
        <f t="shared" si="4"/>
        <v>21</v>
      </c>
      <c r="Z15" s="8">
        <f t="shared" si="5"/>
        <v>0.58333333333333337</v>
      </c>
      <c r="AA15" s="10">
        <f t="shared" si="6"/>
        <v>2</v>
      </c>
      <c r="AB15" s="1">
        <f t="shared" si="7"/>
        <v>590</v>
      </c>
      <c r="AH15">
        <v>2</v>
      </c>
      <c r="AI15">
        <v>383</v>
      </c>
    </row>
    <row r="16" spans="1:35" x14ac:dyDescent="0.25">
      <c r="A16" t="s">
        <v>4</v>
      </c>
      <c r="C16">
        <v>23</v>
      </c>
      <c r="D16">
        <v>46</v>
      </c>
      <c r="F16">
        <v>33</v>
      </c>
      <c r="G16">
        <v>33</v>
      </c>
      <c r="I16">
        <v>25</v>
      </c>
      <c r="L16">
        <v>27</v>
      </c>
      <c r="M16">
        <v>27</v>
      </c>
      <c r="N16" s="4" t="s">
        <v>56</v>
      </c>
      <c r="P16" s="4">
        <v>370</v>
      </c>
      <c r="Q16" s="4">
        <v>13</v>
      </c>
      <c r="R16" s="4">
        <v>2</v>
      </c>
      <c r="T16" s="3">
        <f t="shared" si="0"/>
        <v>7</v>
      </c>
      <c r="U16" s="2">
        <f t="shared" si="1"/>
        <v>214</v>
      </c>
      <c r="W16" s="1">
        <f t="shared" si="2"/>
        <v>15</v>
      </c>
      <c r="X16" s="9" t="str">
        <f t="shared" si="3"/>
        <v>Gross</v>
      </c>
      <c r="Y16" s="1">
        <f t="shared" si="4"/>
        <v>20</v>
      </c>
      <c r="Z16" s="8">
        <f t="shared" si="5"/>
        <v>0.55555555555555558</v>
      </c>
      <c r="AA16" s="10">
        <f t="shared" si="6"/>
        <v>3</v>
      </c>
      <c r="AB16" s="1">
        <f t="shared" si="7"/>
        <v>584</v>
      </c>
      <c r="AH16">
        <v>2</v>
      </c>
      <c r="AI16">
        <v>379</v>
      </c>
    </row>
    <row r="17" spans="1:35" x14ac:dyDescent="0.25">
      <c r="A17" t="s">
        <v>30</v>
      </c>
      <c r="B17">
        <v>29</v>
      </c>
      <c r="C17">
        <v>23</v>
      </c>
      <c r="H17">
        <v>36</v>
      </c>
      <c r="I17">
        <v>25</v>
      </c>
      <c r="K17">
        <v>29</v>
      </c>
      <c r="M17">
        <v>27</v>
      </c>
      <c r="N17" s="4"/>
      <c r="P17" s="4">
        <v>397</v>
      </c>
      <c r="Q17" s="4">
        <v>15</v>
      </c>
      <c r="R17" s="4">
        <v>1</v>
      </c>
      <c r="T17" s="3">
        <f t="shared" si="0"/>
        <v>6</v>
      </c>
      <c r="U17" s="2">
        <f t="shared" si="1"/>
        <v>169</v>
      </c>
      <c r="W17" s="1">
        <f t="shared" si="2"/>
        <v>16</v>
      </c>
      <c r="X17" s="9" t="str">
        <f t="shared" si="3"/>
        <v>Fred</v>
      </c>
      <c r="Y17" s="1">
        <f t="shared" si="4"/>
        <v>21</v>
      </c>
      <c r="Z17" s="8">
        <f t="shared" si="5"/>
        <v>0.58333333333333337</v>
      </c>
      <c r="AA17" s="10">
        <f t="shared" si="6"/>
        <v>1</v>
      </c>
      <c r="AB17" s="1">
        <f t="shared" si="7"/>
        <v>566</v>
      </c>
      <c r="AH17">
        <v>2</v>
      </c>
      <c r="AI17">
        <v>370</v>
      </c>
    </row>
    <row r="18" spans="1:35" x14ac:dyDescent="0.25">
      <c r="A18" t="s">
        <v>6</v>
      </c>
      <c r="C18">
        <v>23</v>
      </c>
      <c r="D18">
        <v>23</v>
      </c>
      <c r="I18">
        <v>25</v>
      </c>
      <c r="L18">
        <v>27</v>
      </c>
      <c r="M18">
        <v>27</v>
      </c>
      <c r="N18" s="4"/>
      <c r="P18" s="4">
        <v>383</v>
      </c>
      <c r="Q18" s="4">
        <v>14</v>
      </c>
      <c r="R18" s="4">
        <v>2</v>
      </c>
      <c r="T18" s="3">
        <f t="shared" si="0"/>
        <v>5</v>
      </c>
      <c r="U18" s="2">
        <f t="shared" si="1"/>
        <v>125</v>
      </c>
      <c r="W18" s="1">
        <f t="shared" si="2"/>
        <v>17</v>
      </c>
      <c r="X18" s="9" t="str">
        <f t="shared" si="3"/>
        <v>Roberts</v>
      </c>
      <c r="Y18" s="1">
        <f t="shared" si="4"/>
        <v>19</v>
      </c>
      <c r="Z18" s="8">
        <f t="shared" si="5"/>
        <v>0.52777777777777779</v>
      </c>
      <c r="AA18" s="10">
        <f t="shared" si="6"/>
        <v>2</v>
      </c>
      <c r="AB18" s="1">
        <f t="shared" si="7"/>
        <v>508</v>
      </c>
      <c r="AH18">
        <v>1</v>
      </c>
      <c r="AI18">
        <v>363</v>
      </c>
    </row>
    <row r="19" spans="1:35" x14ac:dyDescent="0.25">
      <c r="A19" t="s">
        <v>27</v>
      </c>
      <c r="C19">
        <v>23</v>
      </c>
      <c r="D19">
        <v>23</v>
      </c>
      <c r="I19">
        <v>25</v>
      </c>
      <c r="J19">
        <v>34</v>
      </c>
      <c r="N19" s="4"/>
      <c r="P19" s="4">
        <v>298</v>
      </c>
      <c r="Q19" s="4">
        <v>11</v>
      </c>
      <c r="R19" s="4">
        <v>1</v>
      </c>
      <c r="T19" s="3">
        <f t="shared" si="0"/>
        <v>4</v>
      </c>
      <c r="U19" s="2">
        <f t="shared" si="1"/>
        <v>105</v>
      </c>
      <c r="W19" s="1">
        <f t="shared" si="2"/>
        <v>18</v>
      </c>
      <c r="X19" s="9" t="str">
        <f t="shared" si="3"/>
        <v>P Schocke</v>
      </c>
      <c r="Y19" s="1">
        <f t="shared" si="4"/>
        <v>15</v>
      </c>
      <c r="Z19" s="8">
        <f t="shared" si="5"/>
        <v>0.41666666666666669</v>
      </c>
      <c r="AA19" s="10">
        <f t="shared" si="6"/>
        <v>1</v>
      </c>
      <c r="AB19" s="1">
        <f t="shared" si="7"/>
        <v>403</v>
      </c>
      <c r="AH19">
        <v>0</v>
      </c>
      <c r="AI19">
        <v>317</v>
      </c>
    </row>
    <row r="20" spans="1:35" x14ac:dyDescent="0.25">
      <c r="A20" t="s">
        <v>23</v>
      </c>
      <c r="C20">
        <v>23</v>
      </c>
      <c r="F20">
        <v>33</v>
      </c>
      <c r="J20">
        <v>34</v>
      </c>
      <c r="K20">
        <v>29</v>
      </c>
      <c r="N20" s="4"/>
      <c r="P20" s="4">
        <v>279</v>
      </c>
      <c r="Q20" s="4">
        <v>10</v>
      </c>
      <c r="R20" s="4">
        <v>1</v>
      </c>
      <c r="T20" s="3">
        <f t="shared" si="0"/>
        <v>4</v>
      </c>
      <c r="U20" s="2">
        <f t="shared" si="1"/>
        <v>119</v>
      </c>
      <c r="W20" s="1">
        <f t="shared" si="2"/>
        <v>19</v>
      </c>
      <c r="X20" s="9" t="str">
        <f t="shared" si="3"/>
        <v>N Colosimo</v>
      </c>
      <c r="Y20" s="1">
        <f t="shared" si="4"/>
        <v>14</v>
      </c>
      <c r="Z20" s="8">
        <f t="shared" si="5"/>
        <v>0.3888888888888889</v>
      </c>
      <c r="AA20" s="10">
        <f t="shared" si="6"/>
        <v>1</v>
      </c>
      <c r="AB20" s="1">
        <f t="shared" si="7"/>
        <v>398</v>
      </c>
      <c r="AH20">
        <v>1</v>
      </c>
      <c r="AI20">
        <v>298</v>
      </c>
    </row>
    <row r="21" spans="1:35" x14ac:dyDescent="0.25">
      <c r="A21" t="s">
        <v>33</v>
      </c>
      <c r="N21" s="4"/>
      <c r="P21" s="4">
        <v>317</v>
      </c>
      <c r="Q21" s="4">
        <v>13</v>
      </c>
      <c r="R21" s="4">
        <v>0</v>
      </c>
      <c r="T21" s="3">
        <f t="shared" si="0"/>
        <v>0</v>
      </c>
      <c r="U21" s="2">
        <f t="shared" si="1"/>
        <v>0</v>
      </c>
      <c r="W21" s="1">
        <f t="shared" si="2"/>
        <v>20</v>
      </c>
      <c r="X21" s="9" t="str">
        <f t="shared" si="3"/>
        <v>Reynoso</v>
      </c>
      <c r="Y21" s="1">
        <f t="shared" si="4"/>
        <v>13</v>
      </c>
      <c r="Z21" s="8">
        <f t="shared" si="5"/>
        <v>0.3611111111111111</v>
      </c>
      <c r="AA21" s="10">
        <f t="shared" si="6"/>
        <v>0</v>
      </c>
      <c r="AB21" s="1">
        <f t="shared" si="7"/>
        <v>317</v>
      </c>
      <c r="AH21">
        <v>1</v>
      </c>
      <c r="AI21">
        <v>279</v>
      </c>
    </row>
    <row r="23" spans="1:35" x14ac:dyDescent="0.25">
      <c r="Y23" s="6">
        <v>36</v>
      </c>
      <c r="Z23" s="7" t="s">
        <v>40</v>
      </c>
      <c r="AA23" s="7"/>
    </row>
  </sheetData>
  <sortState ref="A2:AB21">
    <sortCondition descending="1" ref="AB2:AB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t="s">
        <v>31</v>
      </c>
      <c r="C2">
        <v>21</v>
      </c>
      <c r="D2">
        <v>30</v>
      </c>
      <c r="E2">
        <v>20</v>
      </c>
      <c r="F2">
        <v>35</v>
      </c>
      <c r="G2">
        <v>22</v>
      </c>
      <c r="H2">
        <v>26</v>
      </c>
      <c r="I2">
        <v>23</v>
      </c>
      <c r="J2">
        <v>35</v>
      </c>
      <c r="L2">
        <v>31</v>
      </c>
      <c r="M2">
        <v>25</v>
      </c>
      <c r="N2" s="4"/>
      <c r="P2" s="4">
        <v>702</v>
      </c>
      <c r="Q2" s="4">
        <v>24</v>
      </c>
      <c r="R2" s="4">
        <v>3</v>
      </c>
      <c r="T2" s="3">
        <f t="shared" ref="T2:T21" si="0">COUNT(B2:M2)</f>
        <v>10</v>
      </c>
      <c r="U2" s="2">
        <f t="shared" ref="U2:U21" si="1">SUM(B2:M2)</f>
        <v>268</v>
      </c>
      <c r="W2" s="1">
        <f t="shared" ref="W2:W21" si="2">RANK(AB2,$AB$2:$AB$21,)</f>
        <v>1</v>
      </c>
      <c r="X2" s="9" t="str">
        <f t="shared" ref="X2:X21" si="3">A2</f>
        <v>Simmington</v>
      </c>
      <c r="Y2" s="1">
        <f t="shared" ref="Y2:Y21" si="4">T2+Q2</f>
        <v>34</v>
      </c>
      <c r="Z2" s="8">
        <f t="shared" ref="Z2:Z21" si="5">Y2/$Y$23</f>
        <v>0.70833333333333337</v>
      </c>
      <c r="AA2" s="10">
        <f t="shared" ref="AA2:AA21" si="6">R2+(IF(N2="x",1,0))</f>
        <v>3</v>
      </c>
      <c r="AB2" s="1">
        <f t="shared" ref="AB2:AB21" si="7">U2+P2</f>
        <v>970</v>
      </c>
      <c r="AH2">
        <v>1</v>
      </c>
      <c r="AI2">
        <v>482</v>
      </c>
    </row>
    <row r="3" spans="1:35" x14ac:dyDescent="0.25">
      <c r="A3" t="s">
        <v>2</v>
      </c>
      <c r="B3">
        <v>28</v>
      </c>
      <c r="C3">
        <v>21</v>
      </c>
      <c r="D3">
        <v>30</v>
      </c>
      <c r="E3">
        <v>20</v>
      </c>
      <c r="G3">
        <v>22</v>
      </c>
      <c r="H3">
        <v>26</v>
      </c>
      <c r="I3">
        <v>23</v>
      </c>
      <c r="K3">
        <v>30</v>
      </c>
      <c r="L3">
        <v>31</v>
      </c>
      <c r="N3" s="4"/>
      <c r="P3" s="4">
        <v>728</v>
      </c>
      <c r="Q3" s="4">
        <v>26</v>
      </c>
      <c r="R3" s="4">
        <v>2</v>
      </c>
      <c r="T3" s="3">
        <f t="shared" si="0"/>
        <v>9</v>
      </c>
      <c r="U3" s="2">
        <f t="shared" si="1"/>
        <v>231</v>
      </c>
      <c r="W3" s="1">
        <f t="shared" si="2"/>
        <v>2</v>
      </c>
      <c r="X3" s="9" t="str">
        <f t="shared" si="3"/>
        <v>Blais</v>
      </c>
      <c r="Y3" s="1">
        <f t="shared" si="4"/>
        <v>35</v>
      </c>
      <c r="Z3" s="8">
        <f t="shared" si="5"/>
        <v>0.72916666666666663</v>
      </c>
      <c r="AA3" s="10">
        <f t="shared" si="6"/>
        <v>2</v>
      </c>
      <c r="AB3" s="1">
        <f t="shared" si="7"/>
        <v>959</v>
      </c>
      <c r="AH3">
        <v>2</v>
      </c>
      <c r="AI3">
        <v>477</v>
      </c>
    </row>
    <row r="4" spans="1:35" x14ac:dyDescent="0.25">
      <c r="A4" t="s">
        <v>1</v>
      </c>
      <c r="C4">
        <v>21</v>
      </c>
      <c r="E4">
        <v>40</v>
      </c>
      <c r="G4">
        <v>22</v>
      </c>
      <c r="H4">
        <v>26</v>
      </c>
      <c r="I4">
        <v>23</v>
      </c>
      <c r="J4">
        <v>35</v>
      </c>
      <c r="K4">
        <v>30</v>
      </c>
      <c r="L4">
        <v>31</v>
      </c>
      <c r="M4">
        <v>25</v>
      </c>
      <c r="N4" s="4" t="s">
        <v>56</v>
      </c>
      <c r="P4" s="4">
        <v>684</v>
      </c>
      <c r="Q4" s="4">
        <v>24</v>
      </c>
      <c r="R4" s="4">
        <v>3</v>
      </c>
      <c r="T4" s="3">
        <f t="shared" si="0"/>
        <v>9</v>
      </c>
      <c r="U4" s="2">
        <f t="shared" si="1"/>
        <v>253</v>
      </c>
      <c r="W4" s="1">
        <f t="shared" si="2"/>
        <v>3</v>
      </c>
      <c r="X4" s="9" t="str">
        <f t="shared" si="3"/>
        <v>Heywood</v>
      </c>
      <c r="Y4" s="1">
        <f t="shared" si="4"/>
        <v>33</v>
      </c>
      <c r="Z4" s="8">
        <f t="shared" si="5"/>
        <v>0.6875</v>
      </c>
      <c r="AA4" s="10">
        <f t="shared" si="6"/>
        <v>4</v>
      </c>
      <c r="AB4" s="1">
        <f t="shared" si="7"/>
        <v>937</v>
      </c>
      <c r="AH4">
        <v>2</v>
      </c>
      <c r="AI4">
        <v>459</v>
      </c>
    </row>
    <row r="5" spans="1:35" x14ac:dyDescent="0.25">
      <c r="A5" t="s">
        <v>32</v>
      </c>
      <c r="B5">
        <v>28</v>
      </c>
      <c r="C5">
        <v>21</v>
      </c>
      <c r="E5">
        <v>40</v>
      </c>
      <c r="F5">
        <v>35</v>
      </c>
      <c r="G5">
        <v>22</v>
      </c>
      <c r="H5">
        <v>26</v>
      </c>
      <c r="I5">
        <v>23</v>
      </c>
      <c r="J5">
        <v>35</v>
      </c>
      <c r="K5">
        <v>30</v>
      </c>
      <c r="M5">
        <v>25</v>
      </c>
      <c r="N5" s="4" t="s">
        <v>56</v>
      </c>
      <c r="P5" s="4">
        <v>639</v>
      </c>
      <c r="Q5" s="4">
        <v>23</v>
      </c>
      <c r="R5" s="4">
        <v>2</v>
      </c>
      <c r="T5" s="3">
        <f t="shared" si="0"/>
        <v>10</v>
      </c>
      <c r="U5" s="2">
        <f t="shared" si="1"/>
        <v>285</v>
      </c>
      <c r="W5" s="1">
        <f t="shared" si="2"/>
        <v>4</v>
      </c>
      <c r="X5" s="9" t="str">
        <f t="shared" si="3"/>
        <v>Casey</v>
      </c>
      <c r="Y5" s="1">
        <f t="shared" si="4"/>
        <v>33</v>
      </c>
      <c r="Z5" s="8">
        <f t="shared" si="5"/>
        <v>0.6875</v>
      </c>
      <c r="AA5" s="10">
        <f t="shared" si="6"/>
        <v>3</v>
      </c>
      <c r="AB5" s="1">
        <f t="shared" si="7"/>
        <v>924</v>
      </c>
      <c r="AH5">
        <v>2</v>
      </c>
      <c r="AI5">
        <v>442</v>
      </c>
    </row>
    <row r="6" spans="1:35" x14ac:dyDescent="0.25">
      <c r="A6" t="s">
        <v>41</v>
      </c>
      <c r="B6">
        <v>28</v>
      </c>
      <c r="C6">
        <v>21</v>
      </c>
      <c r="D6">
        <v>30</v>
      </c>
      <c r="E6">
        <v>40</v>
      </c>
      <c r="G6">
        <v>22</v>
      </c>
      <c r="H6">
        <v>26</v>
      </c>
      <c r="I6">
        <v>23</v>
      </c>
      <c r="M6">
        <v>25</v>
      </c>
      <c r="N6" s="4" t="s">
        <v>56</v>
      </c>
      <c r="P6" s="4">
        <v>696</v>
      </c>
      <c r="Q6" s="4">
        <v>24</v>
      </c>
      <c r="R6" s="4">
        <v>3</v>
      </c>
      <c r="T6" s="3">
        <f t="shared" si="0"/>
        <v>8</v>
      </c>
      <c r="U6" s="2">
        <f t="shared" si="1"/>
        <v>215</v>
      </c>
      <c r="W6" s="1">
        <f t="shared" si="2"/>
        <v>5</v>
      </c>
      <c r="X6" s="9" t="str">
        <f t="shared" si="3"/>
        <v>G Schocke</v>
      </c>
      <c r="Y6" s="1">
        <f t="shared" si="4"/>
        <v>32</v>
      </c>
      <c r="Z6" s="8">
        <f t="shared" si="5"/>
        <v>0.66666666666666663</v>
      </c>
      <c r="AA6" s="10">
        <f t="shared" si="6"/>
        <v>4</v>
      </c>
      <c r="AB6" s="1">
        <f t="shared" si="7"/>
        <v>911</v>
      </c>
      <c r="AH6">
        <v>2</v>
      </c>
      <c r="AI6">
        <v>441</v>
      </c>
    </row>
    <row r="7" spans="1:35" x14ac:dyDescent="0.25">
      <c r="A7" t="s">
        <v>28</v>
      </c>
      <c r="C7">
        <v>21</v>
      </c>
      <c r="E7">
        <v>40</v>
      </c>
      <c r="F7">
        <v>35</v>
      </c>
      <c r="G7">
        <v>22</v>
      </c>
      <c r="H7">
        <v>26</v>
      </c>
      <c r="I7">
        <v>23</v>
      </c>
      <c r="K7">
        <v>30</v>
      </c>
      <c r="M7">
        <v>25</v>
      </c>
      <c r="N7" s="4" t="s">
        <v>56</v>
      </c>
      <c r="P7" s="4">
        <v>655</v>
      </c>
      <c r="Q7" s="4">
        <v>23</v>
      </c>
      <c r="R7" s="4">
        <v>3</v>
      </c>
      <c r="T7" s="3">
        <f t="shared" si="0"/>
        <v>8</v>
      </c>
      <c r="U7" s="2">
        <f t="shared" si="1"/>
        <v>222</v>
      </c>
      <c r="W7" s="1">
        <f t="shared" si="2"/>
        <v>6</v>
      </c>
      <c r="X7" s="9" t="str">
        <f t="shared" si="3"/>
        <v>Bouza</v>
      </c>
      <c r="Y7" s="1">
        <f t="shared" si="4"/>
        <v>31</v>
      </c>
      <c r="Z7" s="8">
        <f t="shared" si="5"/>
        <v>0.64583333333333337</v>
      </c>
      <c r="AA7" s="10">
        <f t="shared" si="6"/>
        <v>4</v>
      </c>
      <c r="AB7" s="1">
        <f t="shared" si="7"/>
        <v>877</v>
      </c>
      <c r="AH7">
        <v>1</v>
      </c>
      <c r="AI7">
        <v>419</v>
      </c>
    </row>
    <row r="8" spans="1:35" x14ac:dyDescent="0.25">
      <c r="A8" t="s">
        <v>29</v>
      </c>
      <c r="B8">
        <v>28</v>
      </c>
      <c r="C8">
        <v>21</v>
      </c>
      <c r="E8">
        <v>40</v>
      </c>
      <c r="G8">
        <v>22</v>
      </c>
      <c r="H8">
        <v>26</v>
      </c>
      <c r="I8">
        <v>23</v>
      </c>
      <c r="K8">
        <v>30</v>
      </c>
      <c r="L8">
        <v>31</v>
      </c>
      <c r="M8">
        <v>25</v>
      </c>
      <c r="N8" s="4" t="s">
        <v>56</v>
      </c>
      <c r="P8" s="4">
        <v>625</v>
      </c>
      <c r="Q8" s="4">
        <v>21</v>
      </c>
      <c r="R8" s="4">
        <v>3</v>
      </c>
      <c r="T8" s="3">
        <f t="shared" si="0"/>
        <v>9</v>
      </c>
      <c r="U8" s="2">
        <f t="shared" si="1"/>
        <v>246</v>
      </c>
      <c r="W8" s="1">
        <f t="shared" si="2"/>
        <v>7</v>
      </c>
      <c r="X8" s="9" t="str">
        <f t="shared" si="3"/>
        <v>Khalaf</v>
      </c>
      <c r="Y8" s="1">
        <f t="shared" si="4"/>
        <v>30</v>
      </c>
      <c r="Z8" s="8">
        <f t="shared" si="5"/>
        <v>0.625</v>
      </c>
      <c r="AA8" s="10">
        <f t="shared" si="6"/>
        <v>4</v>
      </c>
      <c r="AB8" s="1">
        <f t="shared" si="7"/>
        <v>871</v>
      </c>
      <c r="AH8">
        <v>2</v>
      </c>
      <c r="AI8">
        <v>418</v>
      </c>
    </row>
    <row r="9" spans="1:35" x14ac:dyDescent="0.25">
      <c r="A9" t="s">
        <v>9</v>
      </c>
      <c r="B9">
        <v>28</v>
      </c>
      <c r="C9">
        <v>21</v>
      </c>
      <c r="E9">
        <v>40</v>
      </c>
      <c r="G9">
        <v>22</v>
      </c>
      <c r="H9">
        <v>26</v>
      </c>
      <c r="I9">
        <v>23</v>
      </c>
      <c r="L9">
        <v>31</v>
      </c>
      <c r="N9" s="4" t="s">
        <v>56</v>
      </c>
      <c r="P9" s="4">
        <v>665</v>
      </c>
      <c r="Q9" s="4">
        <v>23</v>
      </c>
      <c r="R9" s="4">
        <v>3</v>
      </c>
      <c r="T9" s="3">
        <f t="shared" si="0"/>
        <v>7</v>
      </c>
      <c r="U9" s="2">
        <f t="shared" si="1"/>
        <v>191</v>
      </c>
      <c r="W9" s="1">
        <f t="shared" si="2"/>
        <v>8</v>
      </c>
      <c r="X9" s="9" t="str">
        <f t="shared" si="3"/>
        <v>Bennett</v>
      </c>
      <c r="Y9" s="1">
        <f t="shared" si="4"/>
        <v>30</v>
      </c>
      <c r="Z9" s="8">
        <f t="shared" si="5"/>
        <v>0.625</v>
      </c>
      <c r="AA9" s="10">
        <f t="shared" si="6"/>
        <v>4</v>
      </c>
      <c r="AB9" s="1">
        <f t="shared" si="7"/>
        <v>856</v>
      </c>
      <c r="AH9">
        <v>2</v>
      </c>
      <c r="AI9">
        <v>418</v>
      </c>
    </row>
    <row r="10" spans="1:35" x14ac:dyDescent="0.25">
      <c r="A10" t="s">
        <v>25</v>
      </c>
      <c r="B10">
        <v>28</v>
      </c>
      <c r="C10">
        <v>21</v>
      </c>
      <c r="D10">
        <v>30</v>
      </c>
      <c r="E10">
        <v>40</v>
      </c>
      <c r="F10">
        <v>35</v>
      </c>
      <c r="G10">
        <v>22</v>
      </c>
      <c r="I10">
        <v>23</v>
      </c>
      <c r="L10">
        <v>31</v>
      </c>
      <c r="M10">
        <v>25</v>
      </c>
      <c r="N10" s="4" t="s">
        <v>56</v>
      </c>
      <c r="P10" s="4">
        <v>592</v>
      </c>
      <c r="Q10" s="4">
        <v>22</v>
      </c>
      <c r="R10" s="4">
        <v>1</v>
      </c>
      <c r="T10" s="3">
        <f t="shared" si="0"/>
        <v>9</v>
      </c>
      <c r="U10" s="2">
        <f t="shared" si="1"/>
        <v>255</v>
      </c>
      <c r="W10" s="1">
        <f t="shared" si="2"/>
        <v>9</v>
      </c>
      <c r="X10" s="9" t="str">
        <f t="shared" si="3"/>
        <v xml:space="preserve">Nagel </v>
      </c>
      <c r="Y10" s="1">
        <f t="shared" si="4"/>
        <v>31</v>
      </c>
      <c r="Z10" s="8">
        <f t="shared" si="5"/>
        <v>0.64583333333333337</v>
      </c>
      <c r="AA10" s="10">
        <f t="shared" si="6"/>
        <v>2</v>
      </c>
      <c r="AB10" s="1">
        <f t="shared" si="7"/>
        <v>847</v>
      </c>
      <c r="AH10">
        <v>2</v>
      </c>
      <c r="AI10">
        <v>413</v>
      </c>
    </row>
    <row r="11" spans="1:35" x14ac:dyDescent="0.25">
      <c r="A11" t="s">
        <v>24</v>
      </c>
      <c r="C11">
        <v>21</v>
      </c>
      <c r="D11">
        <v>30</v>
      </c>
      <c r="E11">
        <v>40</v>
      </c>
      <c r="G11">
        <v>22</v>
      </c>
      <c r="I11">
        <v>23</v>
      </c>
      <c r="L11">
        <v>31</v>
      </c>
      <c r="N11" s="4" t="s">
        <v>56</v>
      </c>
      <c r="P11" s="4">
        <v>669</v>
      </c>
      <c r="Q11" s="4">
        <v>23</v>
      </c>
      <c r="R11" s="4">
        <v>3</v>
      </c>
      <c r="T11" s="3">
        <f t="shared" si="0"/>
        <v>6</v>
      </c>
      <c r="U11" s="2">
        <f t="shared" si="1"/>
        <v>167</v>
      </c>
      <c r="W11" s="1">
        <f t="shared" si="2"/>
        <v>10</v>
      </c>
      <c r="X11" s="9" t="str">
        <f t="shared" si="3"/>
        <v>M Colosimo</v>
      </c>
      <c r="Y11" s="1">
        <f t="shared" si="4"/>
        <v>29</v>
      </c>
      <c r="Z11" s="8">
        <f t="shared" si="5"/>
        <v>0.60416666666666663</v>
      </c>
      <c r="AA11" s="10">
        <f t="shared" si="6"/>
        <v>4</v>
      </c>
      <c r="AB11" s="1">
        <f t="shared" si="7"/>
        <v>836</v>
      </c>
      <c r="AH11">
        <v>2</v>
      </c>
      <c r="AI11">
        <v>409</v>
      </c>
    </row>
    <row r="12" spans="1:35" x14ac:dyDescent="0.25">
      <c r="A12" t="s">
        <v>5</v>
      </c>
      <c r="B12">
        <v>28</v>
      </c>
      <c r="C12">
        <v>21</v>
      </c>
      <c r="D12">
        <v>30</v>
      </c>
      <c r="E12">
        <v>40</v>
      </c>
      <c r="G12">
        <v>22</v>
      </c>
      <c r="H12">
        <v>26</v>
      </c>
      <c r="I12">
        <v>23</v>
      </c>
      <c r="M12">
        <v>25</v>
      </c>
      <c r="N12" s="4" t="s">
        <v>56</v>
      </c>
      <c r="P12" s="4">
        <v>621</v>
      </c>
      <c r="Q12" s="4">
        <v>22</v>
      </c>
      <c r="R12" s="4">
        <v>3</v>
      </c>
      <c r="T12" s="3">
        <f t="shared" si="0"/>
        <v>8</v>
      </c>
      <c r="U12" s="2">
        <f t="shared" si="1"/>
        <v>215</v>
      </c>
      <c r="W12" s="1">
        <f t="shared" si="2"/>
        <v>10</v>
      </c>
      <c r="X12" s="9" t="str">
        <f t="shared" si="3"/>
        <v>Messer</v>
      </c>
      <c r="Y12" s="1">
        <f t="shared" si="4"/>
        <v>30</v>
      </c>
      <c r="Z12" s="8">
        <f t="shared" si="5"/>
        <v>0.625</v>
      </c>
      <c r="AA12" s="10">
        <f t="shared" si="6"/>
        <v>4</v>
      </c>
      <c r="AB12" s="1">
        <f t="shared" si="7"/>
        <v>836</v>
      </c>
      <c r="AH12">
        <v>2</v>
      </c>
      <c r="AI12">
        <v>406</v>
      </c>
    </row>
    <row r="13" spans="1:35" x14ac:dyDescent="0.25">
      <c r="A13" t="s">
        <v>4</v>
      </c>
      <c r="B13">
        <v>28</v>
      </c>
      <c r="C13">
        <v>21</v>
      </c>
      <c r="D13">
        <v>30</v>
      </c>
      <c r="E13">
        <v>20</v>
      </c>
      <c r="G13">
        <v>22</v>
      </c>
      <c r="H13">
        <v>52</v>
      </c>
      <c r="I13">
        <v>23</v>
      </c>
      <c r="L13">
        <v>31</v>
      </c>
      <c r="M13">
        <v>25</v>
      </c>
      <c r="N13" s="4" t="s">
        <v>56</v>
      </c>
      <c r="P13" s="4">
        <v>584</v>
      </c>
      <c r="Q13" s="4">
        <v>20</v>
      </c>
      <c r="R13" s="4">
        <v>3</v>
      </c>
      <c r="T13" s="3">
        <f t="shared" si="0"/>
        <v>9</v>
      </c>
      <c r="U13" s="2">
        <f t="shared" si="1"/>
        <v>252</v>
      </c>
      <c r="W13" s="1">
        <f t="shared" si="2"/>
        <v>10</v>
      </c>
      <c r="X13" s="9" t="str">
        <f t="shared" si="3"/>
        <v>Gross</v>
      </c>
      <c r="Y13" s="1">
        <f t="shared" si="4"/>
        <v>29</v>
      </c>
      <c r="Z13" s="8">
        <f t="shared" si="5"/>
        <v>0.60416666666666663</v>
      </c>
      <c r="AA13" s="10">
        <f t="shared" si="6"/>
        <v>4</v>
      </c>
      <c r="AB13" s="1">
        <f t="shared" si="7"/>
        <v>836</v>
      </c>
      <c r="AH13">
        <v>1</v>
      </c>
      <c r="AI13">
        <v>404</v>
      </c>
    </row>
    <row r="14" spans="1:35" x14ac:dyDescent="0.25">
      <c r="A14" t="s">
        <v>3</v>
      </c>
      <c r="C14">
        <v>42</v>
      </c>
      <c r="D14">
        <v>30</v>
      </c>
      <c r="E14">
        <v>20</v>
      </c>
      <c r="G14">
        <v>22</v>
      </c>
      <c r="H14">
        <v>26</v>
      </c>
      <c r="I14">
        <v>23</v>
      </c>
      <c r="J14">
        <v>35</v>
      </c>
      <c r="M14">
        <v>25</v>
      </c>
      <c r="N14" s="4" t="s">
        <v>56</v>
      </c>
      <c r="P14" s="4">
        <v>590</v>
      </c>
      <c r="Q14" s="4">
        <v>21</v>
      </c>
      <c r="R14" s="4">
        <v>2</v>
      </c>
      <c r="T14" s="3">
        <f t="shared" si="0"/>
        <v>8</v>
      </c>
      <c r="U14" s="2">
        <f t="shared" si="1"/>
        <v>223</v>
      </c>
      <c r="W14" s="1">
        <f t="shared" si="2"/>
        <v>13</v>
      </c>
      <c r="X14" s="9" t="str">
        <f t="shared" si="3"/>
        <v>Nihls</v>
      </c>
      <c r="Y14" s="1">
        <f t="shared" si="4"/>
        <v>29</v>
      </c>
      <c r="Z14" s="8">
        <f t="shared" si="5"/>
        <v>0.60416666666666663</v>
      </c>
      <c r="AA14" s="10">
        <f t="shared" si="6"/>
        <v>3</v>
      </c>
      <c r="AB14" s="1">
        <f t="shared" si="7"/>
        <v>813</v>
      </c>
      <c r="AH14">
        <v>1</v>
      </c>
      <c r="AI14">
        <v>397</v>
      </c>
    </row>
    <row r="15" spans="1:35" x14ac:dyDescent="0.25">
      <c r="A15" t="s">
        <v>26</v>
      </c>
      <c r="C15">
        <v>42</v>
      </c>
      <c r="E15">
        <v>20</v>
      </c>
      <c r="H15">
        <v>26</v>
      </c>
      <c r="I15">
        <v>23</v>
      </c>
      <c r="K15">
        <v>30</v>
      </c>
      <c r="M15">
        <v>25</v>
      </c>
      <c r="N15" s="4" t="s">
        <v>56</v>
      </c>
      <c r="P15" s="4">
        <v>615</v>
      </c>
      <c r="Q15" s="4">
        <v>22</v>
      </c>
      <c r="R15" s="4">
        <v>2</v>
      </c>
      <c r="T15" s="3">
        <f t="shared" si="0"/>
        <v>6</v>
      </c>
      <c r="U15" s="2">
        <f t="shared" si="1"/>
        <v>166</v>
      </c>
      <c r="W15" s="1">
        <f t="shared" si="2"/>
        <v>14</v>
      </c>
      <c r="X15" s="9" t="str">
        <f t="shared" si="3"/>
        <v>R Berlin</v>
      </c>
      <c r="Y15" s="1">
        <f t="shared" si="4"/>
        <v>28</v>
      </c>
      <c r="Z15" s="8">
        <f t="shared" si="5"/>
        <v>0.58333333333333337</v>
      </c>
      <c r="AA15" s="10">
        <f t="shared" si="6"/>
        <v>3</v>
      </c>
      <c r="AB15" s="1">
        <f t="shared" si="7"/>
        <v>781</v>
      </c>
      <c r="AH15">
        <v>2</v>
      </c>
      <c r="AI15">
        <v>383</v>
      </c>
    </row>
    <row r="16" spans="1:35" x14ac:dyDescent="0.25">
      <c r="A16" t="s">
        <v>30</v>
      </c>
      <c r="B16">
        <v>28</v>
      </c>
      <c r="D16">
        <v>30</v>
      </c>
      <c r="E16">
        <v>20</v>
      </c>
      <c r="G16">
        <v>22</v>
      </c>
      <c r="H16">
        <v>26</v>
      </c>
      <c r="I16">
        <v>23</v>
      </c>
      <c r="K16">
        <v>30</v>
      </c>
      <c r="M16">
        <v>25</v>
      </c>
      <c r="N16" s="4"/>
      <c r="P16" s="4">
        <v>566</v>
      </c>
      <c r="Q16" s="4">
        <v>21</v>
      </c>
      <c r="R16" s="4">
        <v>1</v>
      </c>
      <c r="T16" s="3">
        <f t="shared" si="0"/>
        <v>8</v>
      </c>
      <c r="U16" s="2">
        <f t="shared" si="1"/>
        <v>204</v>
      </c>
      <c r="W16" s="1">
        <f t="shared" si="2"/>
        <v>15</v>
      </c>
      <c r="X16" s="9" t="str">
        <f t="shared" si="3"/>
        <v>Fred</v>
      </c>
      <c r="Y16" s="1">
        <f t="shared" si="4"/>
        <v>29</v>
      </c>
      <c r="Z16" s="8">
        <f t="shared" si="5"/>
        <v>0.60416666666666663</v>
      </c>
      <c r="AA16" s="10">
        <f t="shared" si="6"/>
        <v>1</v>
      </c>
      <c r="AB16" s="1">
        <f t="shared" si="7"/>
        <v>770</v>
      </c>
      <c r="AH16">
        <v>2</v>
      </c>
      <c r="AI16">
        <v>379</v>
      </c>
    </row>
    <row r="17" spans="1:35" x14ac:dyDescent="0.25">
      <c r="A17" t="s">
        <v>7</v>
      </c>
      <c r="B17">
        <v>28</v>
      </c>
      <c r="C17">
        <v>21</v>
      </c>
      <c r="E17">
        <v>20</v>
      </c>
      <c r="F17">
        <v>35</v>
      </c>
      <c r="G17">
        <v>22</v>
      </c>
      <c r="M17">
        <v>25</v>
      </c>
      <c r="N17" s="4"/>
      <c r="P17" s="4">
        <v>599</v>
      </c>
      <c r="Q17" s="4">
        <v>21</v>
      </c>
      <c r="R17" s="4">
        <v>2</v>
      </c>
      <c r="T17" s="3">
        <f t="shared" si="0"/>
        <v>6</v>
      </c>
      <c r="U17" s="2">
        <f t="shared" si="1"/>
        <v>151</v>
      </c>
      <c r="W17" s="1">
        <f t="shared" si="2"/>
        <v>16</v>
      </c>
      <c r="X17" s="9" t="str">
        <f t="shared" si="3"/>
        <v>Kim</v>
      </c>
      <c r="Y17" s="1">
        <f t="shared" si="4"/>
        <v>27</v>
      </c>
      <c r="Z17" s="8">
        <f t="shared" si="5"/>
        <v>0.5625</v>
      </c>
      <c r="AA17" s="10">
        <f t="shared" si="6"/>
        <v>2</v>
      </c>
      <c r="AB17" s="1">
        <f t="shared" si="7"/>
        <v>750</v>
      </c>
      <c r="AH17">
        <v>2</v>
      </c>
      <c r="AI17">
        <v>370</v>
      </c>
    </row>
    <row r="18" spans="1:35" x14ac:dyDescent="0.25">
      <c r="A18" t="s">
        <v>6</v>
      </c>
      <c r="C18">
        <v>21</v>
      </c>
      <c r="E18">
        <v>20</v>
      </c>
      <c r="G18">
        <v>22</v>
      </c>
      <c r="I18">
        <v>23</v>
      </c>
      <c r="K18">
        <v>30</v>
      </c>
      <c r="M18">
        <v>25</v>
      </c>
      <c r="N18" s="4"/>
      <c r="P18" s="4">
        <v>508</v>
      </c>
      <c r="Q18" s="4">
        <v>19</v>
      </c>
      <c r="R18" s="4">
        <v>2</v>
      </c>
      <c r="T18" s="3">
        <f t="shared" si="0"/>
        <v>6</v>
      </c>
      <c r="U18" s="2">
        <f t="shared" si="1"/>
        <v>141</v>
      </c>
      <c r="W18" s="1">
        <f t="shared" si="2"/>
        <v>17</v>
      </c>
      <c r="X18" s="9" t="str">
        <f t="shared" si="3"/>
        <v>Roberts</v>
      </c>
      <c r="Y18" s="1">
        <f t="shared" si="4"/>
        <v>25</v>
      </c>
      <c r="Z18" s="8">
        <f t="shared" si="5"/>
        <v>0.52083333333333337</v>
      </c>
      <c r="AA18" s="10">
        <f t="shared" si="6"/>
        <v>2</v>
      </c>
      <c r="AB18" s="1">
        <f t="shared" si="7"/>
        <v>649</v>
      </c>
      <c r="AH18">
        <v>1</v>
      </c>
      <c r="AI18">
        <v>363</v>
      </c>
    </row>
    <row r="19" spans="1:35" x14ac:dyDescent="0.25">
      <c r="A19" t="s">
        <v>23</v>
      </c>
      <c r="B19">
        <v>28</v>
      </c>
      <c r="C19">
        <v>21</v>
      </c>
      <c r="E19">
        <v>40</v>
      </c>
      <c r="I19">
        <v>23</v>
      </c>
      <c r="K19">
        <v>30</v>
      </c>
      <c r="L19">
        <v>31</v>
      </c>
      <c r="M19">
        <v>25</v>
      </c>
      <c r="N19" s="4" t="s">
        <v>56</v>
      </c>
      <c r="P19" s="4">
        <v>398</v>
      </c>
      <c r="Q19" s="4">
        <v>14</v>
      </c>
      <c r="R19" s="4">
        <v>1</v>
      </c>
      <c r="T19" s="3">
        <f t="shared" si="0"/>
        <v>7</v>
      </c>
      <c r="U19" s="2">
        <f t="shared" si="1"/>
        <v>198</v>
      </c>
      <c r="W19" s="1">
        <f t="shared" si="2"/>
        <v>18</v>
      </c>
      <c r="X19" s="9" t="str">
        <f t="shared" si="3"/>
        <v>N Colosimo</v>
      </c>
      <c r="Y19" s="1">
        <f t="shared" si="4"/>
        <v>21</v>
      </c>
      <c r="Z19" s="8">
        <f t="shared" si="5"/>
        <v>0.4375</v>
      </c>
      <c r="AA19" s="10">
        <f t="shared" si="6"/>
        <v>2</v>
      </c>
      <c r="AB19" s="1">
        <f t="shared" si="7"/>
        <v>596</v>
      </c>
      <c r="AH19">
        <v>0</v>
      </c>
      <c r="AI19">
        <v>317</v>
      </c>
    </row>
    <row r="20" spans="1:35" x14ac:dyDescent="0.25">
      <c r="A20" t="s">
        <v>27</v>
      </c>
      <c r="B20">
        <v>28</v>
      </c>
      <c r="C20">
        <v>21</v>
      </c>
      <c r="E20">
        <v>40</v>
      </c>
      <c r="G20">
        <v>22</v>
      </c>
      <c r="J20">
        <v>35</v>
      </c>
      <c r="K20">
        <v>30</v>
      </c>
      <c r="N20" s="4" t="s">
        <v>56</v>
      </c>
      <c r="P20" s="4">
        <v>403</v>
      </c>
      <c r="Q20" s="4">
        <v>15</v>
      </c>
      <c r="R20" s="4">
        <v>1</v>
      </c>
      <c r="T20" s="3">
        <f t="shared" si="0"/>
        <v>6</v>
      </c>
      <c r="U20" s="2">
        <f t="shared" si="1"/>
        <v>176</v>
      </c>
      <c r="W20" s="1">
        <f t="shared" si="2"/>
        <v>19</v>
      </c>
      <c r="X20" s="9" t="str">
        <f t="shared" si="3"/>
        <v>P Schocke</v>
      </c>
      <c r="Y20" s="1">
        <f t="shared" si="4"/>
        <v>21</v>
      </c>
      <c r="Z20" s="8">
        <f t="shared" si="5"/>
        <v>0.4375</v>
      </c>
      <c r="AA20" s="10">
        <f t="shared" si="6"/>
        <v>2</v>
      </c>
      <c r="AB20" s="1">
        <f t="shared" si="7"/>
        <v>579</v>
      </c>
      <c r="AH20">
        <v>1</v>
      </c>
      <c r="AI20">
        <v>298</v>
      </c>
    </row>
    <row r="21" spans="1:35" x14ac:dyDescent="0.25">
      <c r="A21" t="s">
        <v>33</v>
      </c>
      <c r="C21">
        <v>21</v>
      </c>
      <c r="D21">
        <v>60</v>
      </c>
      <c r="E21">
        <v>20</v>
      </c>
      <c r="G21">
        <v>22</v>
      </c>
      <c r="H21">
        <v>26</v>
      </c>
      <c r="N21" s="4" t="s">
        <v>56</v>
      </c>
      <c r="P21" s="4">
        <v>317</v>
      </c>
      <c r="Q21" s="4">
        <v>13</v>
      </c>
      <c r="R21" s="4">
        <v>0</v>
      </c>
      <c r="T21" s="3">
        <f t="shared" si="0"/>
        <v>5</v>
      </c>
      <c r="U21" s="2">
        <f t="shared" si="1"/>
        <v>149</v>
      </c>
      <c r="W21" s="1">
        <f t="shared" si="2"/>
        <v>20</v>
      </c>
      <c r="X21" s="9" t="str">
        <f t="shared" si="3"/>
        <v>Reynoso</v>
      </c>
      <c r="Y21" s="1">
        <f t="shared" si="4"/>
        <v>18</v>
      </c>
      <c r="Z21" s="8">
        <f t="shared" si="5"/>
        <v>0.375</v>
      </c>
      <c r="AA21" s="10">
        <f t="shared" si="6"/>
        <v>1</v>
      </c>
      <c r="AB21" s="1">
        <f t="shared" si="7"/>
        <v>466</v>
      </c>
      <c r="AH21">
        <v>1</v>
      </c>
      <c r="AI21">
        <v>279</v>
      </c>
    </row>
    <row r="23" spans="1:35" x14ac:dyDescent="0.25">
      <c r="Y23" s="6">
        <v>48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1</v>
      </c>
      <c r="C2">
        <v>46</v>
      </c>
      <c r="D2">
        <v>34</v>
      </c>
      <c r="E2">
        <v>21</v>
      </c>
      <c r="F2">
        <v>32</v>
      </c>
      <c r="G2">
        <v>32</v>
      </c>
      <c r="J2">
        <v>32</v>
      </c>
      <c r="K2">
        <v>26</v>
      </c>
      <c r="M2">
        <v>31</v>
      </c>
      <c r="N2" s="4" t="s">
        <v>56</v>
      </c>
      <c r="P2" s="4">
        <v>937</v>
      </c>
      <c r="Q2" s="4">
        <v>33</v>
      </c>
      <c r="R2" s="4">
        <v>4</v>
      </c>
      <c r="T2" s="3">
        <f t="shared" ref="T2:T21" si="0">COUNT(B2:M2)</f>
        <v>8</v>
      </c>
      <c r="U2" s="2">
        <f t="shared" ref="U2:U21" si="1">SUM(B2:M2)</f>
        <v>254</v>
      </c>
      <c r="W2" s="1">
        <f t="shared" ref="W2:W21" si="2">RANK(AB2,$AB$2:$AB$21,)</f>
        <v>1</v>
      </c>
      <c r="X2" s="9" t="str">
        <f t="shared" ref="X2:X21" si="3">A2</f>
        <v>Heywood</v>
      </c>
      <c r="Y2" s="1">
        <f t="shared" ref="Y2:Y21" si="4">T2+Q2</f>
        <v>41</v>
      </c>
      <c r="Z2" s="8">
        <f t="shared" ref="Z2:Z21" si="5">Y2/$Y$23</f>
        <v>0.68333333333333335</v>
      </c>
      <c r="AA2" s="10">
        <f t="shared" ref="AA2:AA21" si="6">R2+(IF(N2="x",1,0))</f>
        <v>5</v>
      </c>
      <c r="AB2" s="1">
        <f t="shared" ref="AB2:AB21" si="7">U2+P2</f>
        <v>1191</v>
      </c>
      <c r="AH2">
        <v>1</v>
      </c>
      <c r="AI2">
        <v>482</v>
      </c>
    </row>
    <row r="3" spans="1:35" x14ac:dyDescent="0.25">
      <c r="A3" s="9" t="s">
        <v>31</v>
      </c>
      <c r="B3">
        <v>27</v>
      </c>
      <c r="C3">
        <v>23</v>
      </c>
      <c r="E3">
        <v>42</v>
      </c>
      <c r="K3">
        <v>26</v>
      </c>
      <c r="L3">
        <v>34</v>
      </c>
      <c r="M3">
        <v>31</v>
      </c>
      <c r="N3" s="4" t="s">
        <v>56</v>
      </c>
      <c r="P3" s="4">
        <v>970</v>
      </c>
      <c r="Q3" s="4">
        <v>34</v>
      </c>
      <c r="R3" s="4">
        <v>3</v>
      </c>
      <c r="T3" s="3">
        <f t="shared" si="0"/>
        <v>6</v>
      </c>
      <c r="U3" s="2">
        <f t="shared" si="1"/>
        <v>183</v>
      </c>
      <c r="W3" s="1">
        <f t="shared" si="2"/>
        <v>2</v>
      </c>
      <c r="X3" s="9" t="str">
        <f t="shared" si="3"/>
        <v>Simmington</v>
      </c>
      <c r="Y3" s="1">
        <f t="shared" si="4"/>
        <v>40</v>
      </c>
      <c r="Z3" s="8">
        <f t="shared" si="5"/>
        <v>0.66666666666666663</v>
      </c>
      <c r="AA3" s="10">
        <f t="shared" si="6"/>
        <v>4</v>
      </c>
      <c r="AB3" s="1">
        <f t="shared" si="7"/>
        <v>1153</v>
      </c>
      <c r="AH3">
        <v>2</v>
      </c>
      <c r="AI3">
        <v>477</v>
      </c>
    </row>
    <row r="4" spans="1:35" x14ac:dyDescent="0.25">
      <c r="A4" s="9" t="s">
        <v>2</v>
      </c>
      <c r="B4">
        <v>27</v>
      </c>
      <c r="C4">
        <v>23</v>
      </c>
      <c r="E4">
        <v>21</v>
      </c>
      <c r="F4">
        <v>32</v>
      </c>
      <c r="K4">
        <v>26</v>
      </c>
      <c r="L4">
        <v>34</v>
      </c>
      <c r="N4" s="4"/>
      <c r="P4" s="4">
        <v>959</v>
      </c>
      <c r="Q4" s="4">
        <v>35</v>
      </c>
      <c r="R4" s="4">
        <v>2</v>
      </c>
      <c r="T4" s="3">
        <f t="shared" si="0"/>
        <v>6</v>
      </c>
      <c r="U4" s="2">
        <f t="shared" si="1"/>
        <v>163</v>
      </c>
      <c r="W4" s="1">
        <f t="shared" si="2"/>
        <v>3</v>
      </c>
      <c r="X4" s="9" t="str">
        <f t="shared" si="3"/>
        <v>Blais</v>
      </c>
      <c r="Y4" s="1">
        <f t="shared" si="4"/>
        <v>41</v>
      </c>
      <c r="Z4" s="8">
        <f t="shared" si="5"/>
        <v>0.68333333333333335</v>
      </c>
      <c r="AA4" s="10">
        <f t="shared" si="6"/>
        <v>2</v>
      </c>
      <c r="AB4" s="1">
        <f t="shared" si="7"/>
        <v>1122</v>
      </c>
      <c r="AH4">
        <v>2</v>
      </c>
      <c r="AI4">
        <v>459</v>
      </c>
    </row>
    <row r="5" spans="1:35" x14ac:dyDescent="0.25">
      <c r="A5" s="9" t="s">
        <v>32</v>
      </c>
      <c r="C5">
        <v>23</v>
      </c>
      <c r="D5">
        <v>34</v>
      </c>
      <c r="E5">
        <v>21</v>
      </c>
      <c r="J5">
        <v>32</v>
      </c>
      <c r="K5">
        <v>52</v>
      </c>
      <c r="M5">
        <v>31</v>
      </c>
      <c r="N5" s="4" t="s">
        <v>56</v>
      </c>
      <c r="P5" s="4">
        <v>924</v>
      </c>
      <c r="Q5" s="4">
        <v>33</v>
      </c>
      <c r="R5" s="4">
        <v>3</v>
      </c>
      <c r="T5" s="3">
        <f t="shared" si="0"/>
        <v>6</v>
      </c>
      <c r="U5" s="2">
        <f t="shared" si="1"/>
        <v>193</v>
      </c>
      <c r="W5" s="1">
        <f t="shared" si="2"/>
        <v>4</v>
      </c>
      <c r="X5" s="9" t="str">
        <f t="shared" si="3"/>
        <v>Casey</v>
      </c>
      <c r="Y5" s="1">
        <f t="shared" si="4"/>
        <v>39</v>
      </c>
      <c r="Z5" s="8">
        <f t="shared" si="5"/>
        <v>0.65</v>
      </c>
      <c r="AA5" s="10">
        <f t="shared" si="6"/>
        <v>4</v>
      </c>
      <c r="AB5" s="1">
        <f t="shared" si="7"/>
        <v>1117</v>
      </c>
      <c r="AH5">
        <v>2</v>
      </c>
      <c r="AI5">
        <v>442</v>
      </c>
    </row>
    <row r="6" spans="1:35" x14ac:dyDescent="0.25">
      <c r="A6" s="9" t="s">
        <v>9</v>
      </c>
      <c r="B6">
        <v>27</v>
      </c>
      <c r="C6">
        <v>46</v>
      </c>
      <c r="D6">
        <v>34</v>
      </c>
      <c r="E6">
        <v>21</v>
      </c>
      <c r="F6">
        <v>32</v>
      </c>
      <c r="K6">
        <v>26</v>
      </c>
      <c r="M6">
        <v>31</v>
      </c>
      <c r="N6" s="4" t="s">
        <v>56</v>
      </c>
      <c r="P6" s="4">
        <v>856</v>
      </c>
      <c r="Q6" s="4">
        <v>30</v>
      </c>
      <c r="R6" s="4">
        <v>4</v>
      </c>
      <c r="T6" s="3">
        <f t="shared" si="0"/>
        <v>7</v>
      </c>
      <c r="U6" s="2">
        <f t="shared" si="1"/>
        <v>217</v>
      </c>
      <c r="W6" s="1">
        <f t="shared" si="2"/>
        <v>5</v>
      </c>
      <c r="X6" s="9" t="str">
        <f t="shared" si="3"/>
        <v>Bennett</v>
      </c>
      <c r="Y6" s="1">
        <f t="shared" si="4"/>
        <v>37</v>
      </c>
      <c r="Z6" s="8">
        <f t="shared" si="5"/>
        <v>0.6166666666666667</v>
      </c>
      <c r="AA6" s="10">
        <f t="shared" si="6"/>
        <v>5</v>
      </c>
      <c r="AB6" s="1">
        <f t="shared" si="7"/>
        <v>1073</v>
      </c>
      <c r="AH6">
        <v>2</v>
      </c>
      <c r="AI6">
        <v>441</v>
      </c>
    </row>
    <row r="7" spans="1:35" x14ac:dyDescent="0.25">
      <c r="A7" s="9" t="s">
        <v>41</v>
      </c>
      <c r="B7">
        <v>27</v>
      </c>
      <c r="C7">
        <v>23</v>
      </c>
      <c r="E7">
        <v>21</v>
      </c>
      <c r="K7">
        <v>52</v>
      </c>
      <c r="M7">
        <v>31</v>
      </c>
      <c r="N7" s="4" t="s">
        <v>56</v>
      </c>
      <c r="P7" s="4">
        <v>911</v>
      </c>
      <c r="Q7" s="4">
        <v>32</v>
      </c>
      <c r="R7" s="4">
        <v>4</v>
      </c>
      <c r="T7" s="3">
        <f t="shared" si="0"/>
        <v>5</v>
      </c>
      <c r="U7" s="2">
        <f t="shared" si="1"/>
        <v>154</v>
      </c>
      <c r="W7" s="1">
        <f t="shared" si="2"/>
        <v>6</v>
      </c>
      <c r="X7" s="9" t="str">
        <f t="shared" si="3"/>
        <v>G Schocke</v>
      </c>
      <c r="Y7" s="1">
        <f t="shared" si="4"/>
        <v>37</v>
      </c>
      <c r="Z7" s="8">
        <f t="shared" si="5"/>
        <v>0.6166666666666667</v>
      </c>
      <c r="AA7" s="10">
        <f t="shared" si="6"/>
        <v>5</v>
      </c>
      <c r="AB7" s="1">
        <f t="shared" si="7"/>
        <v>1065</v>
      </c>
      <c r="AH7">
        <v>1</v>
      </c>
      <c r="AI7">
        <v>419</v>
      </c>
    </row>
    <row r="8" spans="1:35" x14ac:dyDescent="0.25">
      <c r="A8" s="9" t="s">
        <v>28</v>
      </c>
      <c r="B8">
        <v>27</v>
      </c>
      <c r="C8">
        <v>23</v>
      </c>
      <c r="E8">
        <v>21</v>
      </c>
      <c r="G8">
        <v>32</v>
      </c>
      <c r="K8">
        <v>52</v>
      </c>
      <c r="M8">
        <v>31</v>
      </c>
      <c r="N8" s="4" t="s">
        <v>56</v>
      </c>
      <c r="P8" s="4">
        <v>877</v>
      </c>
      <c r="Q8" s="4">
        <v>31</v>
      </c>
      <c r="R8" s="4">
        <v>4</v>
      </c>
      <c r="T8" s="3">
        <f t="shared" si="0"/>
        <v>6</v>
      </c>
      <c r="U8" s="2">
        <f t="shared" si="1"/>
        <v>186</v>
      </c>
      <c r="W8" s="1">
        <f t="shared" si="2"/>
        <v>7</v>
      </c>
      <c r="X8" s="9" t="str">
        <f t="shared" si="3"/>
        <v>Bouza</v>
      </c>
      <c r="Y8" s="1">
        <f t="shared" si="4"/>
        <v>37</v>
      </c>
      <c r="Z8" s="8">
        <f t="shared" si="5"/>
        <v>0.6166666666666667</v>
      </c>
      <c r="AA8" s="10">
        <f t="shared" si="6"/>
        <v>5</v>
      </c>
      <c r="AB8" s="1">
        <f t="shared" si="7"/>
        <v>1063</v>
      </c>
      <c r="AH8">
        <v>2</v>
      </c>
      <c r="AI8">
        <v>418</v>
      </c>
    </row>
    <row r="9" spans="1:35" x14ac:dyDescent="0.25">
      <c r="A9" s="9" t="s">
        <v>25</v>
      </c>
      <c r="B9">
        <v>27</v>
      </c>
      <c r="C9">
        <v>23</v>
      </c>
      <c r="E9">
        <v>42</v>
      </c>
      <c r="F9">
        <v>32</v>
      </c>
      <c r="G9">
        <v>32</v>
      </c>
      <c r="K9">
        <v>26</v>
      </c>
      <c r="L9">
        <v>34</v>
      </c>
      <c r="N9" s="4" t="s">
        <v>56</v>
      </c>
      <c r="P9" s="4">
        <v>847</v>
      </c>
      <c r="Q9" s="4">
        <v>31</v>
      </c>
      <c r="R9" s="4">
        <v>2</v>
      </c>
      <c r="T9" s="3">
        <f t="shared" si="0"/>
        <v>7</v>
      </c>
      <c r="U9" s="2">
        <f t="shared" si="1"/>
        <v>216</v>
      </c>
      <c r="W9" s="1">
        <f t="shared" si="2"/>
        <v>7</v>
      </c>
      <c r="X9" s="9" t="str">
        <f t="shared" si="3"/>
        <v xml:space="preserve">Nagel </v>
      </c>
      <c r="Y9" s="1">
        <f t="shared" si="4"/>
        <v>38</v>
      </c>
      <c r="Z9" s="8">
        <f t="shared" si="5"/>
        <v>0.6333333333333333</v>
      </c>
      <c r="AA9" s="10">
        <f t="shared" si="6"/>
        <v>3</v>
      </c>
      <c r="AB9" s="1">
        <f t="shared" si="7"/>
        <v>1063</v>
      </c>
      <c r="AH9">
        <v>2</v>
      </c>
      <c r="AI9">
        <v>418</v>
      </c>
    </row>
    <row r="10" spans="1:35" x14ac:dyDescent="0.25">
      <c r="A10" s="9" t="s">
        <v>3</v>
      </c>
      <c r="B10">
        <v>27</v>
      </c>
      <c r="C10">
        <v>23</v>
      </c>
      <c r="D10">
        <v>34</v>
      </c>
      <c r="E10">
        <v>42</v>
      </c>
      <c r="F10">
        <v>32</v>
      </c>
      <c r="G10">
        <v>32</v>
      </c>
      <c r="H10">
        <v>36</v>
      </c>
      <c r="N10" s="4" t="s">
        <v>56</v>
      </c>
      <c r="P10" s="4">
        <v>813</v>
      </c>
      <c r="Q10" s="4">
        <v>29</v>
      </c>
      <c r="R10" s="4">
        <v>3</v>
      </c>
      <c r="T10" s="3">
        <f t="shared" si="0"/>
        <v>7</v>
      </c>
      <c r="U10" s="2">
        <f t="shared" si="1"/>
        <v>226</v>
      </c>
      <c r="W10" s="1">
        <f t="shared" si="2"/>
        <v>9</v>
      </c>
      <c r="X10" s="9" t="str">
        <f t="shared" si="3"/>
        <v>Nihls</v>
      </c>
      <c r="Y10" s="1">
        <f t="shared" si="4"/>
        <v>36</v>
      </c>
      <c r="Z10" s="8">
        <f t="shared" si="5"/>
        <v>0.6</v>
      </c>
      <c r="AA10" s="10">
        <f t="shared" si="6"/>
        <v>4</v>
      </c>
      <c r="AB10" s="1">
        <f t="shared" si="7"/>
        <v>1039</v>
      </c>
      <c r="AH10">
        <v>2</v>
      </c>
      <c r="AI10">
        <v>413</v>
      </c>
    </row>
    <row r="11" spans="1:35" x14ac:dyDescent="0.25">
      <c r="A11" s="9" t="s">
        <v>26</v>
      </c>
      <c r="B11">
        <v>27</v>
      </c>
      <c r="C11">
        <v>46</v>
      </c>
      <c r="E11">
        <v>21</v>
      </c>
      <c r="H11">
        <v>36</v>
      </c>
      <c r="I11">
        <v>35</v>
      </c>
      <c r="J11">
        <v>32</v>
      </c>
      <c r="K11">
        <v>26</v>
      </c>
      <c r="M11">
        <v>31</v>
      </c>
      <c r="N11" s="4" t="s">
        <v>56</v>
      </c>
      <c r="P11" s="4">
        <v>781</v>
      </c>
      <c r="Q11" s="4">
        <v>28</v>
      </c>
      <c r="R11" s="4">
        <v>3</v>
      </c>
      <c r="T11" s="3">
        <f t="shared" si="0"/>
        <v>8</v>
      </c>
      <c r="U11" s="2">
        <f t="shared" si="1"/>
        <v>254</v>
      </c>
      <c r="W11" s="1">
        <f t="shared" si="2"/>
        <v>10</v>
      </c>
      <c r="X11" s="9" t="str">
        <f t="shared" si="3"/>
        <v>R Berlin</v>
      </c>
      <c r="Y11" s="1">
        <f t="shared" si="4"/>
        <v>36</v>
      </c>
      <c r="Z11" s="8">
        <f t="shared" si="5"/>
        <v>0.6</v>
      </c>
      <c r="AA11" s="10">
        <f t="shared" si="6"/>
        <v>4</v>
      </c>
      <c r="AB11" s="1">
        <f t="shared" si="7"/>
        <v>1035</v>
      </c>
      <c r="AH11">
        <v>2</v>
      </c>
      <c r="AI11">
        <v>409</v>
      </c>
    </row>
    <row r="12" spans="1:35" x14ac:dyDescent="0.25">
      <c r="A12" s="9" t="s">
        <v>5</v>
      </c>
      <c r="B12">
        <v>27</v>
      </c>
      <c r="C12">
        <v>23</v>
      </c>
      <c r="E12">
        <v>42</v>
      </c>
      <c r="G12">
        <v>32</v>
      </c>
      <c r="H12">
        <v>36</v>
      </c>
      <c r="K12">
        <v>26</v>
      </c>
      <c r="N12" s="4" t="s">
        <v>56</v>
      </c>
      <c r="P12" s="4">
        <v>836</v>
      </c>
      <c r="Q12" s="4">
        <v>30</v>
      </c>
      <c r="R12" s="4">
        <v>4</v>
      </c>
      <c r="T12" s="3">
        <f t="shared" si="0"/>
        <v>6</v>
      </c>
      <c r="U12" s="2">
        <f t="shared" si="1"/>
        <v>186</v>
      </c>
      <c r="W12" s="1">
        <f t="shared" si="2"/>
        <v>11</v>
      </c>
      <c r="X12" s="9" t="str">
        <f t="shared" si="3"/>
        <v>Messer</v>
      </c>
      <c r="Y12" s="1">
        <f t="shared" si="4"/>
        <v>36</v>
      </c>
      <c r="Z12" s="8">
        <f t="shared" si="5"/>
        <v>0.6</v>
      </c>
      <c r="AA12" s="10">
        <f t="shared" si="6"/>
        <v>5</v>
      </c>
      <c r="AB12" s="1">
        <f t="shared" si="7"/>
        <v>1022</v>
      </c>
      <c r="AH12">
        <v>2</v>
      </c>
      <c r="AI12">
        <v>406</v>
      </c>
    </row>
    <row r="13" spans="1:35" x14ac:dyDescent="0.25">
      <c r="A13" s="9" t="s">
        <v>29</v>
      </c>
      <c r="C13">
        <v>23</v>
      </c>
      <c r="E13">
        <v>21</v>
      </c>
      <c r="G13">
        <v>32</v>
      </c>
      <c r="K13">
        <v>52</v>
      </c>
      <c r="N13" s="4" t="s">
        <v>56</v>
      </c>
      <c r="P13" s="4">
        <v>871</v>
      </c>
      <c r="Q13" s="4">
        <v>30</v>
      </c>
      <c r="R13" s="4">
        <v>4</v>
      </c>
      <c r="T13" s="3">
        <f t="shared" si="0"/>
        <v>4</v>
      </c>
      <c r="U13" s="2">
        <f t="shared" si="1"/>
        <v>128</v>
      </c>
      <c r="W13" s="1">
        <f t="shared" si="2"/>
        <v>12</v>
      </c>
      <c r="X13" s="9" t="str">
        <f t="shared" si="3"/>
        <v>Khalaf</v>
      </c>
      <c r="Y13" s="1">
        <f t="shared" si="4"/>
        <v>34</v>
      </c>
      <c r="Z13" s="8">
        <f t="shared" si="5"/>
        <v>0.56666666666666665</v>
      </c>
      <c r="AA13" s="10">
        <f t="shared" si="6"/>
        <v>5</v>
      </c>
      <c r="AB13" s="1">
        <f t="shared" si="7"/>
        <v>999</v>
      </c>
      <c r="AH13">
        <v>1</v>
      </c>
      <c r="AI13">
        <v>404</v>
      </c>
    </row>
    <row r="14" spans="1:35" x14ac:dyDescent="0.25">
      <c r="A14" s="9" t="s">
        <v>24</v>
      </c>
      <c r="B14">
        <v>27</v>
      </c>
      <c r="C14">
        <v>23</v>
      </c>
      <c r="E14">
        <v>21</v>
      </c>
      <c r="I14">
        <v>35</v>
      </c>
      <c r="K14">
        <v>26</v>
      </c>
      <c r="M14">
        <v>31</v>
      </c>
      <c r="N14" s="4"/>
      <c r="P14" s="4">
        <v>836</v>
      </c>
      <c r="Q14" s="4">
        <v>29</v>
      </c>
      <c r="R14" s="4">
        <v>4</v>
      </c>
      <c r="T14" s="3">
        <f t="shared" si="0"/>
        <v>6</v>
      </c>
      <c r="U14" s="2">
        <f t="shared" si="1"/>
        <v>163</v>
      </c>
      <c r="W14" s="1">
        <f t="shared" si="2"/>
        <v>12</v>
      </c>
      <c r="X14" s="9" t="str">
        <f t="shared" si="3"/>
        <v>M Colosimo</v>
      </c>
      <c r="Y14" s="1">
        <f t="shared" si="4"/>
        <v>35</v>
      </c>
      <c r="Z14" s="8">
        <f t="shared" si="5"/>
        <v>0.58333333333333337</v>
      </c>
      <c r="AA14" s="10">
        <f t="shared" si="6"/>
        <v>4</v>
      </c>
      <c r="AB14" s="1">
        <f t="shared" si="7"/>
        <v>999</v>
      </c>
      <c r="AH14">
        <v>1</v>
      </c>
      <c r="AI14">
        <v>397</v>
      </c>
    </row>
    <row r="15" spans="1:35" x14ac:dyDescent="0.25">
      <c r="A15" s="9" t="s">
        <v>4</v>
      </c>
      <c r="B15">
        <v>27</v>
      </c>
      <c r="C15">
        <v>23</v>
      </c>
      <c r="E15">
        <v>21</v>
      </c>
      <c r="G15">
        <v>32</v>
      </c>
      <c r="J15">
        <v>32</v>
      </c>
      <c r="K15">
        <v>26</v>
      </c>
      <c r="N15" s="4"/>
      <c r="P15" s="4">
        <v>836</v>
      </c>
      <c r="Q15" s="4">
        <v>29</v>
      </c>
      <c r="R15" s="4">
        <v>4</v>
      </c>
      <c r="T15" s="3">
        <f t="shared" si="0"/>
        <v>6</v>
      </c>
      <c r="U15" s="2">
        <f t="shared" si="1"/>
        <v>161</v>
      </c>
      <c r="W15" s="1">
        <f t="shared" si="2"/>
        <v>14</v>
      </c>
      <c r="X15" s="9" t="str">
        <f t="shared" si="3"/>
        <v>Gross</v>
      </c>
      <c r="Y15" s="1">
        <f t="shared" si="4"/>
        <v>35</v>
      </c>
      <c r="Z15" s="8">
        <f t="shared" si="5"/>
        <v>0.58333333333333337</v>
      </c>
      <c r="AA15" s="10">
        <f t="shared" si="6"/>
        <v>4</v>
      </c>
      <c r="AB15" s="1">
        <f t="shared" si="7"/>
        <v>997</v>
      </c>
      <c r="AH15">
        <v>2</v>
      </c>
      <c r="AI15">
        <v>383</v>
      </c>
    </row>
    <row r="16" spans="1:35" x14ac:dyDescent="0.25">
      <c r="A16" s="9" t="s">
        <v>30</v>
      </c>
      <c r="C16">
        <v>23</v>
      </c>
      <c r="D16">
        <v>34</v>
      </c>
      <c r="E16">
        <v>21</v>
      </c>
      <c r="G16">
        <v>32</v>
      </c>
      <c r="I16">
        <v>35</v>
      </c>
      <c r="J16">
        <v>32</v>
      </c>
      <c r="L16">
        <v>34</v>
      </c>
      <c r="N16" s="4"/>
      <c r="P16" s="4">
        <v>770</v>
      </c>
      <c r="Q16" s="4">
        <v>29</v>
      </c>
      <c r="R16" s="4">
        <v>1</v>
      </c>
      <c r="T16" s="3">
        <f t="shared" si="0"/>
        <v>7</v>
      </c>
      <c r="U16" s="2">
        <f t="shared" si="1"/>
        <v>211</v>
      </c>
      <c r="W16" s="1">
        <f t="shared" si="2"/>
        <v>15</v>
      </c>
      <c r="X16" s="9" t="str">
        <f t="shared" si="3"/>
        <v>Fred</v>
      </c>
      <c r="Y16" s="1">
        <f t="shared" si="4"/>
        <v>36</v>
      </c>
      <c r="Z16" s="8">
        <f t="shared" si="5"/>
        <v>0.6</v>
      </c>
      <c r="AA16" s="10">
        <f t="shared" si="6"/>
        <v>1</v>
      </c>
      <c r="AB16" s="1">
        <f t="shared" si="7"/>
        <v>981</v>
      </c>
      <c r="AH16">
        <v>2</v>
      </c>
      <c r="AI16">
        <v>379</v>
      </c>
    </row>
    <row r="17" spans="1:35" x14ac:dyDescent="0.25">
      <c r="A17" s="9" t="s">
        <v>7</v>
      </c>
      <c r="D17">
        <v>34</v>
      </c>
      <c r="E17">
        <v>21</v>
      </c>
      <c r="F17">
        <v>64</v>
      </c>
      <c r="H17">
        <v>36</v>
      </c>
      <c r="N17" s="4" t="s">
        <v>56</v>
      </c>
      <c r="P17" s="4">
        <v>750</v>
      </c>
      <c r="Q17" s="4">
        <v>27</v>
      </c>
      <c r="R17" s="4">
        <v>2</v>
      </c>
      <c r="T17" s="3">
        <f t="shared" si="0"/>
        <v>4</v>
      </c>
      <c r="U17" s="2">
        <f t="shared" si="1"/>
        <v>155</v>
      </c>
      <c r="W17" s="1">
        <f t="shared" si="2"/>
        <v>16</v>
      </c>
      <c r="X17" s="9" t="str">
        <f t="shared" si="3"/>
        <v>Kim</v>
      </c>
      <c r="Y17" s="1">
        <f t="shared" si="4"/>
        <v>31</v>
      </c>
      <c r="Z17" s="8">
        <f t="shared" si="5"/>
        <v>0.51666666666666672</v>
      </c>
      <c r="AA17" s="10">
        <f t="shared" si="6"/>
        <v>3</v>
      </c>
      <c r="AB17" s="1">
        <f t="shared" si="7"/>
        <v>905</v>
      </c>
      <c r="AH17">
        <v>2</v>
      </c>
      <c r="AI17">
        <v>370</v>
      </c>
    </row>
    <row r="18" spans="1:35" x14ac:dyDescent="0.25">
      <c r="A18" s="9" t="s">
        <v>6</v>
      </c>
      <c r="C18">
        <v>23</v>
      </c>
      <c r="E18">
        <v>21</v>
      </c>
      <c r="F18">
        <v>32</v>
      </c>
      <c r="I18">
        <v>35</v>
      </c>
      <c r="J18">
        <v>32</v>
      </c>
      <c r="L18">
        <v>34</v>
      </c>
      <c r="N18" s="4"/>
      <c r="P18" s="4">
        <v>649</v>
      </c>
      <c r="Q18" s="4">
        <v>25</v>
      </c>
      <c r="R18" s="4">
        <v>2</v>
      </c>
      <c r="T18" s="3">
        <f t="shared" si="0"/>
        <v>6</v>
      </c>
      <c r="U18" s="2">
        <f t="shared" si="1"/>
        <v>177</v>
      </c>
      <c r="W18" s="1">
        <f t="shared" si="2"/>
        <v>17</v>
      </c>
      <c r="X18" s="9" t="str">
        <f t="shared" si="3"/>
        <v>Roberts</v>
      </c>
      <c r="Y18" s="1">
        <f t="shared" si="4"/>
        <v>31</v>
      </c>
      <c r="Z18" s="8">
        <f t="shared" si="5"/>
        <v>0.51666666666666672</v>
      </c>
      <c r="AA18" s="10">
        <f t="shared" si="6"/>
        <v>2</v>
      </c>
      <c r="AB18" s="1">
        <f t="shared" si="7"/>
        <v>826</v>
      </c>
      <c r="AH18">
        <v>1</v>
      </c>
      <c r="AI18">
        <v>363</v>
      </c>
    </row>
    <row r="19" spans="1:35" x14ac:dyDescent="0.25">
      <c r="A19" s="9" t="s">
        <v>23</v>
      </c>
      <c r="B19">
        <v>27</v>
      </c>
      <c r="E19">
        <v>21</v>
      </c>
      <c r="F19">
        <v>32</v>
      </c>
      <c r="J19">
        <v>32</v>
      </c>
      <c r="K19">
        <v>26</v>
      </c>
      <c r="L19">
        <v>34</v>
      </c>
      <c r="M19">
        <v>31</v>
      </c>
      <c r="N19" s="4"/>
      <c r="P19" s="4">
        <v>596</v>
      </c>
      <c r="Q19" s="4">
        <v>21</v>
      </c>
      <c r="R19" s="4">
        <v>2</v>
      </c>
      <c r="T19" s="3">
        <f t="shared" si="0"/>
        <v>7</v>
      </c>
      <c r="U19" s="2">
        <f t="shared" si="1"/>
        <v>203</v>
      </c>
      <c r="W19" s="1">
        <f t="shared" si="2"/>
        <v>18</v>
      </c>
      <c r="X19" s="9" t="str">
        <f t="shared" si="3"/>
        <v>N Colosimo</v>
      </c>
      <c r="Y19" s="1">
        <f t="shared" si="4"/>
        <v>28</v>
      </c>
      <c r="Z19" s="8">
        <f t="shared" si="5"/>
        <v>0.46666666666666667</v>
      </c>
      <c r="AA19" s="10">
        <f t="shared" si="6"/>
        <v>2</v>
      </c>
      <c r="AB19" s="1">
        <f t="shared" si="7"/>
        <v>799</v>
      </c>
      <c r="AH19">
        <v>0</v>
      </c>
      <c r="AI19">
        <v>317</v>
      </c>
    </row>
    <row r="20" spans="1:35" x14ac:dyDescent="0.25">
      <c r="A20" s="9" t="s">
        <v>27</v>
      </c>
      <c r="B20">
        <v>27</v>
      </c>
      <c r="C20">
        <v>23</v>
      </c>
      <c r="E20">
        <v>21</v>
      </c>
      <c r="I20">
        <v>35</v>
      </c>
      <c r="J20">
        <v>32</v>
      </c>
      <c r="N20" s="4"/>
      <c r="P20" s="4">
        <v>579</v>
      </c>
      <c r="Q20" s="4">
        <v>21</v>
      </c>
      <c r="R20" s="4">
        <v>2</v>
      </c>
      <c r="T20" s="3">
        <f t="shared" si="0"/>
        <v>5</v>
      </c>
      <c r="U20" s="2">
        <f t="shared" si="1"/>
        <v>138</v>
      </c>
      <c r="W20" s="1">
        <f t="shared" si="2"/>
        <v>19</v>
      </c>
      <c r="X20" s="9" t="str">
        <f t="shared" si="3"/>
        <v>P Schocke</v>
      </c>
      <c r="Y20" s="1">
        <f t="shared" si="4"/>
        <v>26</v>
      </c>
      <c r="Z20" s="8">
        <f t="shared" si="5"/>
        <v>0.43333333333333335</v>
      </c>
      <c r="AA20" s="10">
        <f t="shared" si="6"/>
        <v>2</v>
      </c>
      <c r="AB20" s="1">
        <f t="shared" si="7"/>
        <v>717</v>
      </c>
      <c r="AH20">
        <v>1</v>
      </c>
      <c r="AI20">
        <v>298</v>
      </c>
    </row>
    <row r="21" spans="1:35" x14ac:dyDescent="0.25">
      <c r="A21" s="9" t="s">
        <v>33</v>
      </c>
      <c r="N21" s="4"/>
      <c r="P21" s="4">
        <v>466</v>
      </c>
      <c r="Q21" s="4">
        <v>18</v>
      </c>
      <c r="R21" s="4">
        <v>1</v>
      </c>
      <c r="T21" s="3">
        <f t="shared" si="0"/>
        <v>0</v>
      </c>
      <c r="U21" s="2">
        <f t="shared" si="1"/>
        <v>0</v>
      </c>
      <c r="W21" s="1">
        <f t="shared" si="2"/>
        <v>20</v>
      </c>
      <c r="X21" s="9" t="str">
        <f t="shared" si="3"/>
        <v>Reynoso</v>
      </c>
      <c r="Y21" s="1">
        <f t="shared" si="4"/>
        <v>18</v>
      </c>
      <c r="Z21" s="8">
        <f t="shared" si="5"/>
        <v>0.3</v>
      </c>
      <c r="AA21" s="10">
        <f t="shared" si="6"/>
        <v>1</v>
      </c>
      <c r="AB21" s="1">
        <f t="shared" si="7"/>
        <v>466</v>
      </c>
      <c r="AH21">
        <v>1</v>
      </c>
      <c r="AI21">
        <v>279</v>
      </c>
    </row>
    <row r="23" spans="1:35" x14ac:dyDescent="0.25">
      <c r="Y23" s="6">
        <v>60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1</v>
      </c>
      <c r="C2">
        <v>21</v>
      </c>
      <c r="D2">
        <v>42</v>
      </c>
      <c r="E2">
        <v>23</v>
      </c>
      <c r="F2">
        <v>25</v>
      </c>
      <c r="G2">
        <v>28</v>
      </c>
      <c r="H2">
        <v>27</v>
      </c>
      <c r="I2">
        <v>21</v>
      </c>
      <c r="J2">
        <v>24</v>
      </c>
      <c r="K2">
        <v>24</v>
      </c>
      <c r="L2">
        <v>27</v>
      </c>
      <c r="N2" s="4" t="s">
        <v>56</v>
      </c>
      <c r="P2" s="4">
        <v>1191</v>
      </c>
      <c r="Q2" s="4">
        <v>41</v>
      </c>
      <c r="R2" s="4">
        <v>5</v>
      </c>
      <c r="T2" s="3">
        <f t="shared" ref="T2:T21" si="0">COUNT(B2:M2)</f>
        <v>10</v>
      </c>
      <c r="U2" s="2">
        <f t="shared" ref="U2:U21" si="1">SUM(B2:M2)</f>
        <v>262</v>
      </c>
      <c r="W2" s="1">
        <f t="shared" ref="W2:W21" si="2">RANK(AB2,$AB$2:$AB$21,)</f>
        <v>1</v>
      </c>
      <c r="X2" s="9" t="str">
        <f t="shared" ref="X2:X21" si="3">A2</f>
        <v>Heywood</v>
      </c>
      <c r="Y2" s="1">
        <f t="shared" ref="Y2:Y21" si="4">T2+Q2</f>
        <v>51</v>
      </c>
      <c r="Z2" s="8">
        <f t="shared" ref="Z2:Z21" si="5">Y2/$Y$23</f>
        <v>0.70833333333333337</v>
      </c>
      <c r="AA2" s="10">
        <f t="shared" ref="AA2:AA21" si="6">R2+(IF(N2="x",1,0))</f>
        <v>6</v>
      </c>
      <c r="AB2" s="1">
        <f t="shared" ref="AB2:AB21" si="7">U2+P2</f>
        <v>1453</v>
      </c>
      <c r="AH2">
        <v>1</v>
      </c>
      <c r="AI2">
        <v>482</v>
      </c>
    </row>
    <row r="3" spans="1:35" x14ac:dyDescent="0.25">
      <c r="A3" s="9" t="s">
        <v>3</v>
      </c>
      <c r="B3">
        <v>24</v>
      </c>
      <c r="C3">
        <v>21</v>
      </c>
      <c r="D3">
        <v>42</v>
      </c>
      <c r="E3">
        <v>23</v>
      </c>
      <c r="F3">
        <v>25</v>
      </c>
      <c r="G3">
        <v>28</v>
      </c>
      <c r="H3">
        <v>27</v>
      </c>
      <c r="I3">
        <v>21</v>
      </c>
      <c r="J3">
        <v>24</v>
      </c>
      <c r="K3">
        <v>24</v>
      </c>
      <c r="L3">
        <v>27</v>
      </c>
      <c r="M3">
        <v>36</v>
      </c>
      <c r="N3" s="4" t="s">
        <v>56</v>
      </c>
      <c r="P3" s="4">
        <v>1039</v>
      </c>
      <c r="Q3" s="4">
        <v>36</v>
      </c>
      <c r="R3" s="4">
        <v>4</v>
      </c>
      <c r="T3" s="3">
        <f t="shared" si="0"/>
        <v>12</v>
      </c>
      <c r="U3" s="2">
        <f t="shared" si="1"/>
        <v>322</v>
      </c>
      <c r="W3" s="1">
        <f t="shared" si="2"/>
        <v>2</v>
      </c>
      <c r="X3" s="9" t="str">
        <f t="shared" si="3"/>
        <v>Nihls</v>
      </c>
      <c r="Y3" s="1">
        <f t="shared" si="4"/>
        <v>48</v>
      </c>
      <c r="Z3" s="8">
        <f t="shared" si="5"/>
        <v>0.66666666666666663</v>
      </c>
      <c r="AA3" s="10">
        <f t="shared" si="6"/>
        <v>5</v>
      </c>
      <c r="AB3" s="1">
        <f t="shared" si="7"/>
        <v>1361</v>
      </c>
      <c r="AH3">
        <v>2</v>
      </c>
      <c r="AI3">
        <v>477</v>
      </c>
    </row>
    <row r="4" spans="1:35" x14ac:dyDescent="0.25">
      <c r="A4" s="9" t="s">
        <v>41</v>
      </c>
      <c r="B4">
        <v>24</v>
      </c>
      <c r="C4">
        <v>21</v>
      </c>
      <c r="D4">
        <v>42</v>
      </c>
      <c r="E4">
        <v>23</v>
      </c>
      <c r="F4">
        <v>25</v>
      </c>
      <c r="G4">
        <v>28</v>
      </c>
      <c r="H4">
        <v>27</v>
      </c>
      <c r="I4">
        <v>21</v>
      </c>
      <c r="J4">
        <v>24</v>
      </c>
      <c r="K4">
        <v>24</v>
      </c>
      <c r="L4">
        <v>27</v>
      </c>
      <c r="N4" s="4" t="s">
        <v>56</v>
      </c>
      <c r="P4" s="4">
        <v>1065</v>
      </c>
      <c r="Q4" s="4">
        <v>37</v>
      </c>
      <c r="R4" s="4">
        <v>5</v>
      </c>
      <c r="T4" s="3">
        <f t="shared" si="0"/>
        <v>11</v>
      </c>
      <c r="U4" s="2">
        <f t="shared" si="1"/>
        <v>286</v>
      </c>
      <c r="W4" s="1">
        <f t="shared" si="2"/>
        <v>3</v>
      </c>
      <c r="X4" s="9" t="str">
        <f t="shared" si="3"/>
        <v>G Schocke</v>
      </c>
      <c r="Y4" s="1">
        <f t="shared" si="4"/>
        <v>48</v>
      </c>
      <c r="Z4" s="8">
        <f t="shared" si="5"/>
        <v>0.66666666666666663</v>
      </c>
      <c r="AA4" s="10">
        <f t="shared" si="6"/>
        <v>6</v>
      </c>
      <c r="AB4" s="1">
        <f t="shared" si="7"/>
        <v>1351</v>
      </c>
      <c r="AH4">
        <v>2</v>
      </c>
      <c r="AI4">
        <v>459</v>
      </c>
    </row>
    <row r="5" spans="1:35" x14ac:dyDescent="0.25">
      <c r="A5" s="9" t="s">
        <v>31</v>
      </c>
      <c r="B5">
        <v>24</v>
      </c>
      <c r="C5">
        <v>21</v>
      </c>
      <c r="D5">
        <v>21</v>
      </c>
      <c r="E5">
        <v>23</v>
      </c>
      <c r="F5">
        <v>25</v>
      </c>
      <c r="I5">
        <v>21</v>
      </c>
      <c r="J5">
        <v>24</v>
      </c>
      <c r="L5">
        <v>27</v>
      </c>
      <c r="N5" s="4"/>
      <c r="P5" s="4">
        <v>1153</v>
      </c>
      <c r="Q5" s="4">
        <v>40</v>
      </c>
      <c r="R5" s="4">
        <v>4</v>
      </c>
      <c r="T5" s="3">
        <f t="shared" si="0"/>
        <v>8</v>
      </c>
      <c r="U5" s="2">
        <f t="shared" si="1"/>
        <v>186</v>
      </c>
      <c r="W5" s="1">
        <f t="shared" si="2"/>
        <v>4</v>
      </c>
      <c r="X5" s="9" t="str">
        <f t="shared" si="3"/>
        <v>Simmington</v>
      </c>
      <c r="Y5" s="1">
        <f t="shared" si="4"/>
        <v>48</v>
      </c>
      <c r="Z5" s="8">
        <f t="shared" si="5"/>
        <v>0.66666666666666663</v>
      </c>
      <c r="AA5" s="10">
        <f t="shared" si="6"/>
        <v>4</v>
      </c>
      <c r="AB5" s="1">
        <f t="shared" si="7"/>
        <v>1339</v>
      </c>
      <c r="AH5">
        <v>2</v>
      </c>
      <c r="AI5">
        <v>442</v>
      </c>
    </row>
    <row r="6" spans="1:35" x14ac:dyDescent="0.25">
      <c r="A6" s="9" t="s">
        <v>9</v>
      </c>
      <c r="B6">
        <v>24</v>
      </c>
      <c r="C6">
        <v>21</v>
      </c>
      <c r="D6">
        <v>42</v>
      </c>
      <c r="E6">
        <v>23</v>
      </c>
      <c r="F6">
        <v>25</v>
      </c>
      <c r="H6">
        <v>27</v>
      </c>
      <c r="I6">
        <v>21</v>
      </c>
      <c r="J6">
        <v>24</v>
      </c>
      <c r="K6">
        <v>24</v>
      </c>
      <c r="L6">
        <v>27</v>
      </c>
      <c r="N6" s="4" t="s">
        <v>56</v>
      </c>
      <c r="P6" s="4">
        <v>1073</v>
      </c>
      <c r="Q6" s="4">
        <v>37</v>
      </c>
      <c r="R6" s="4">
        <v>5</v>
      </c>
      <c r="T6" s="3">
        <f t="shared" si="0"/>
        <v>10</v>
      </c>
      <c r="U6" s="2">
        <f t="shared" si="1"/>
        <v>258</v>
      </c>
      <c r="W6" s="1">
        <f t="shared" si="2"/>
        <v>5</v>
      </c>
      <c r="X6" s="9" t="str">
        <f t="shared" si="3"/>
        <v>Bennett</v>
      </c>
      <c r="Y6" s="1">
        <f t="shared" si="4"/>
        <v>47</v>
      </c>
      <c r="Z6" s="8">
        <f t="shared" si="5"/>
        <v>0.65277777777777779</v>
      </c>
      <c r="AA6" s="10">
        <f t="shared" si="6"/>
        <v>6</v>
      </c>
      <c r="AB6" s="1">
        <f t="shared" si="7"/>
        <v>1331</v>
      </c>
      <c r="AH6">
        <v>2</v>
      </c>
      <c r="AI6">
        <v>441</v>
      </c>
    </row>
    <row r="7" spans="1:35" x14ac:dyDescent="0.25">
      <c r="A7" s="9" t="s">
        <v>2</v>
      </c>
      <c r="B7">
        <v>24</v>
      </c>
      <c r="C7">
        <v>21</v>
      </c>
      <c r="D7">
        <v>42</v>
      </c>
      <c r="E7">
        <v>23</v>
      </c>
      <c r="F7">
        <v>25</v>
      </c>
      <c r="I7">
        <v>21</v>
      </c>
      <c r="J7">
        <v>24</v>
      </c>
      <c r="K7">
        <v>24</v>
      </c>
      <c r="N7" s="4" t="s">
        <v>56</v>
      </c>
      <c r="P7" s="4">
        <v>1122</v>
      </c>
      <c r="Q7" s="4">
        <v>41</v>
      </c>
      <c r="R7" s="4">
        <v>2</v>
      </c>
      <c r="T7" s="3">
        <f t="shared" si="0"/>
        <v>8</v>
      </c>
      <c r="U7" s="2">
        <f t="shared" si="1"/>
        <v>204</v>
      </c>
      <c r="W7" s="1">
        <f t="shared" si="2"/>
        <v>6</v>
      </c>
      <c r="X7" s="9" t="str">
        <f t="shared" si="3"/>
        <v>Blais</v>
      </c>
      <c r="Y7" s="1">
        <f t="shared" si="4"/>
        <v>49</v>
      </c>
      <c r="Z7" s="8">
        <f t="shared" si="5"/>
        <v>0.68055555555555558</v>
      </c>
      <c r="AA7" s="10">
        <f t="shared" si="6"/>
        <v>3</v>
      </c>
      <c r="AB7" s="1">
        <f t="shared" si="7"/>
        <v>1326</v>
      </c>
      <c r="AH7">
        <v>1</v>
      </c>
      <c r="AI7">
        <v>419</v>
      </c>
    </row>
    <row r="8" spans="1:35" x14ac:dyDescent="0.25">
      <c r="A8" s="9" t="s">
        <v>28</v>
      </c>
      <c r="B8">
        <v>24</v>
      </c>
      <c r="C8">
        <v>21</v>
      </c>
      <c r="D8">
        <v>42</v>
      </c>
      <c r="E8">
        <v>23</v>
      </c>
      <c r="G8">
        <v>28</v>
      </c>
      <c r="H8">
        <v>27</v>
      </c>
      <c r="I8">
        <v>21</v>
      </c>
      <c r="J8">
        <v>24</v>
      </c>
      <c r="K8">
        <v>24</v>
      </c>
      <c r="L8">
        <v>27</v>
      </c>
      <c r="N8" s="4" t="s">
        <v>56</v>
      </c>
      <c r="P8" s="4">
        <v>1063</v>
      </c>
      <c r="Q8" s="4">
        <v>37</v>
      </c>
      <c r="R8" s="4">
        <v>5</v>
      </c>
      <c r="T8" s="3">
        <f t="shared" si="0"/>
        <v>10</v>
      </c>
      <c r="U8" s="2">
        <f t="shared" si="1"/>
        <v>261</v>
      </c>
      <c r="W8" s="1">
        <f t="shared" si="2"/>
        <v>7</v>
      </c>
      <c r="X8" s="9" t="str">
        <f t="shared" si="3"/>
        <v>Bouza</v>
      </c>
      <c r="Y8" s="1">
        <f t="shared" si="4"/>
        <v>47</v>
      </c>
      <c r="Z8" s="8">
        <f t="shared" si="5"/>
        <v>0.65277777777777779</v>
      </c>
      <c r="AA8" s="10">
        <f t="shared" si="6"/>
        <v>6</v>
      </c>
      <c r="AB8" s="1">
        <f t="shared" si="7"/>
        <v>1324</v>
      </c>
      <c r="AH8">
        <v>2</v>
      </c>
      <c r="AI8">
        <v>418</v>
      </c>
    </row>
    <row r="9" spans="1:35" x14ac:dyDescent="0.25">
      <c r="A9" s="9" t="s">
        <v>25</v>
      </c>
      <c r="B9">
        <v>24</v>
      </c>
      <c r="C9">
        <v>21</v>
      </c>
      <c r="D9">
        <v>42</v>
      </c>
      <c r="E9">
        <v>23</v>
      </c>
      <c r="F9">
        <v>25</v>
      </c>
      <c r="G9">
        <v>28</v>
      </c>
      <c r="I9">
        <v>21</v>
      </c>
      <c r="J9">
        <v>24</v>
      </c>
      <c r="K9">
        <v>24</v>
      </c>
      <c r="N9" s="4" t="s">
        <v>56</v>
      </c>
      <c r="P9" s="4">
        <v>1063</v>
      </c>
      <c r="Q9" s="4">
        <v>38</v>
      </c>
      <c r="R9" s="4">
        <v>3</v>
      </c>
      <c r="T9" s="3">
        <f t="shared" si="0"/>
        <v>9</v>
      </c>
      <c r="U9" s="2">
        <f t="shared" si="1"/>
        <v>232</v>
      </c>
      <c r="W9" s="1">
        <f t="shared" si="2"/>
        <v>8</v>
      </c>
      <c r="X9" s="9" t="str">
        <f t="shared" si="3"/>
        <v xml:space="preserve">Nagel </v>
      </c>
      <c r="Y9" s="1">
        <f t="shared" si="4"/>
        <v>47</v>
      </c>
      <c r="Z9" s="8">
        <f t="shared" si="5"/>
        <v>0.65277777777777779</v>
      </c>
      <c r="AA9" s="10">
        <f t="shared" si="6"/>
        <v>4</v>
      </c>
      <c r="AB9" s="1">
        <f t="shared" si="7"/>
        <v>1295</v>
      </c>
      <c r="AH9">
        <v>2</v>
      </c>
      <c r="AI9">
        <v>418</v>
      </c>
    </row>
    <row r="10" spans="1:35" x14ac:dyDescent="0.25">
      <c r="A10" s="9" t="s">
        <v>29</v>
      </c>
      <c r="B10">
        <v>24</v>
      </c>
      <c r="C10">
        <v>42</v>
      </c>
      <c r="D10">
        <v>21</v>
      </c>
      <c r="E10">
        <v>23</v>
      </c>
      <c r="F10">
        <v>25</v>
      </c>
      <c r="G10">
        <v>28</v>
      </c>
      <c r="H10">
        <v>27</v>
      </c>
      <c r="I10">
        <v>21</v>
      </c>
      <c r="K10">
        <v>24</v>
      </c>
      <c r="L10">
        <v>27</v>
      </c>
      <c r="N10" s="4" t="s">
        <v>56</v>
      </c>
      <c r="P10" s="4">
        <v>999</v>
      </c>
      <c r="Q10" s="4">
        <v>34</v>
      </c>
      <c r="R10" s="4">
        <v>5</v>
      </c>
      <c r="T10" s="3">
        <f t="shared" si="0"/>
        <v>10</v>
      </c>
      <c r="U10" s="2">
        <f t="shared" si="1"/>
        <v>262</v>
      </c>
      <c r="W10" s="1">
        <f t="shared" si="2"/>
        <v>9</v>
      </c>
      <c r="X10" s="9" t="str">
        <f t="shared" si="3"/>
        <v>Khalaf</v>
      </c>
      <c r="Y10" s="1">
        <f t="shared" si="4"/>
        <v>44</v>
      </c>
      <c r="Z10" s="8">
        <f t="shared" si="5"/>
        <v>0.61111111111111116</v>
      </c>
      <c r="AA10" s="10">
        <f t="shared" si="6"/>
        <v>6</v>
      </c>
      <c r="AB10" s="1">
        <f t="shared" si="7"/>
        <v>1261</v>
      </c>
      <c r="AH10">
        <v>2</v>
      </c>
      <c r="AI10">
        <v>413</v>
      </c>
    </row>
    <row r="11" spans="1:35" x14ac:dyDescent="0.25">
      <c r="A11" s="9" t="s">
        <v>24</v>
      </c>
      <c r="B11">
        <v>24</v>
      </c>
      <c r="C11">
        <v>21</v>
      </c>
      <c r="D11">
        <v>42</v>
      </c>
      <c r="E11">
        <v>23</v>
      </c>
      <c r="F11">
        <v>25</v>
      </c>
      <c r="G11">
        <v>28</v>
      </c>
      <c r="H11">
        <v>27</v>
      </c>
      <c r="I11">
        <v>21</v>
      </c>
      <c r="J11">
        <v>24</v>
      </c>
      <c r="L11">
        <v>27</v>
      </c>
      <c r="N11" s="4" t="s">
        <v>56</v>
      </c>
      <c r="P11" s="4">
        <v>999</v>
      </c>
      <c r="Q11" s="4">
        <v>35</v>
      </c>
      <c r="R11" s="4">
        <v>4</v>
      </c>
      <c r="T11" s="3">
        <f t="shared" si="0"/>
        <v>10</v>
      </c>
      <c r="U11" s="2">
        <f t="shared" si="1"/>
        <v>262</v>
      </c>
      <c r="W11" s="1">
        <f t="shared" si="2"/>
        <v>9</v>
      </c>
      <c r="X11" s="9" t="str">
        <f t="shared" si="3"/>
        <v>M Colosimo</v>
      </c>
      <c r="Y11" s="1">
        <f t="shared" si="4"/>
        <v>45</v>
      </c>
      <c r="Z11" s="8">
        <f t="shared" si="5"/>
        <v>0.625</v>
      </c>
      <c r="AA11" s="10">
        <f t="shared" si="6"/>
        <v>5</v>
      </c>
      <c r="AB11" s="1">
        <f t="shared" si="7"/>
        <v>1261</v>
      </c>
      <c r="AH11">
        <v>2</v>
      </c>
      <c r="AI11">
        <v>409</v>
      </c>
    </row>
    <row r="12" spans="1:35" x14ac:dyDescent="0.25">
      <c r="A12" s="9" t="s">
        <v>5</v>
      </c>
      <c r="B12">
        <v>24</v>
      </c>
      <c r="C12">
        <v>21</v>
      </c>
      <c r="D12">
        <v>21</v>
      </c>
      <c r="E12">
        <v>46</v>
      </c>
      <c r="F12">
        <v>25</v>
      </c>
      <c r="I12">
        <v>21</v>
      </c>
      <c r="J12">
        <v>24</v>
      </c>
      <c r="K12">
        <v>24</v>
      </c>
      <c r="L12">
        <v>27</v>
      </c>
      <c r="N12" s="4" t="s">
        <v>56</v>
      </c>
      <c r="P12" s="4">
        <v>1022</v>
      </c>
      <c r="Q12" s="4">
        <v>36</v>
      </c>
      <c r="R12" s="4">
        <v>5</v>
      </c>
      <c r="T12" s="3">
        <f t="shared" si="0"/>
        <v>9</v>
      </c>
      <c r="U12" s="2">
        <f t="shared" si="1"/>
        <v>233</v>
      </c>
      <c r="W12" s="1">
        <f t="shared" si="2"/>
        <v>11</v>
      </c>
      <c r="X12" s="9" t="str">
        <f t="shared" si="3"/>
        <v>Messer</v>
      </c>
      <c r="Y12" s="1">
        <f t="shared" si="4"/>
        <v>45</v>
      </c>
      <c r="Z12" s="8">
        <f t="shared" si="5"/>
        <v>0.625</v>
      </c>
      <c r="AA12" s="10">
        <f t="shared" si="6"/>
        <v>6</v>
      </c>
      <c r="AB12" s="1">
        <f t="shared" si="7"/>
        <v>1255</v>
      </c>
      <c r="AH12">
        <v>2</v>
      </c>
      <c r="AI12">
        <v>406</v>
      </c>
    </row>
    <row r="13" spans="1:35" x14ac:dyDescent="0.25">
      <c r="A13" s="9" t="s">
        <v>30</v>
      </c>
      <c r="C13">
        <v>21</v>
      </c>
      <c r="D13">
        <v>21</v>
      </c>
      <c r="E13">
        <v>46</v>
      </c>
      <c r="F13">
        <v>25</v>
      </c>
      <c r="G13">
        <v>28</v>
      </c>
      <c r="I13">
        <v>21</v>
      </c>
      <c r="J13">
        <v>24</v>
      </c>
      <c r="K13">
        <v>24</v>
      </c>
      <c r="L13">
        <v>27</v>
      </c>
      <c r="M13">
        <v>36</v>
      </c>
      <c r="N13" s="4" t="s">
        <v>56</v>
      </c>
      <c r="P13" s="4">
        <v>981</v>
      </c>
      <c r="Q13" s="4">
        <v>36</v>
      </c>
      <c r="R13" s="4">
        <v>1</v>
      </c>
      <c r="T13" s="3">
        <f t="shared" si="0"/>
        <v>10</v>
      </c>
      <c r="U13" s="2">
        <f t="shared" si="1"/>
        <v>273</v>
      </c>
      <c r="W13" s="1">
        <f t="shared" si="2"/>
        <v>12</v>
      </c>
      <c r="X13" s="9" t="str">
        <f t="shared" si="3"/>
        <v>Fred</v>
      </c>
      <c r="Y13" s="1">
        <f t="shared" si="4"/>
        <v>46</v>
      </c>
      <c r="Z13" s="8">
        <f t="shared" si="5"/>
        <v>0.63888888888888884</v>
      </c>
      <c r="AA13" s="10">
        <f t="shared" si="6"/>
        <v>2</v>
      </c>
      <c r="AB13" s="1">
        <f t="shared" si="7"/>
        <v>1254</v>
      </c>
      <c r="AH13">
        <v>1</v>
      </c>
      <c r="AI13">
        <v>404</v>
      </c>
    </row>
    <row r="14" spans="1:35" x14ac:dyDescent="0.25">
      <c r="A14" s="9" t="s">
        <v>26</v>
      </c>
      <c r="C14">
        <v>42</v>
      </c>
      <c r="D14">
        <v>21</v>
      </c>
      <c r="E14">
        <v>23</v>
      </c>
      <c r="F14">
        <v>25</v>
      </c>
      <c r="G14">
        <v>28</v>
      </c>
      <c r="H14">
        <v>27</v>
      </c>
      <c r="I14">
        <v>21</v>
      </c>
      <c r="K14">
        <v>24</v>
      </c>
      <c r="N14" s="4" t="s">
        <v>56</v>
      </c>
      <c r="P14" s="4">
        <v>1035</v>
      </c>
      <c r="Q14" s="4">
        <v>36</v>
      </c>
      <c r="R14" s="4">
        <v>4</v>
      </c>
      <c r="T14" s="3">
        <f t="shared" si="0"/>
        <v>8</v>
      </c>
      <c r="U14" s="2">
        <f t="shared" si="1"/>
        <v>211</v>
      </c>
      <c r="W14" s="1">
        <f t="shared" si="2"/>
        <v>13</v>
      </c>
      <c r="X14" s="9" t="str">
        <f t="shared" si="3"/>
        <v>R Berlin</v>
      </c>
      <c r="Y14" s="1">
        <f t="shared" si="4"/>
        <v>44</v>
      </c>
      <c r="Z14" s="8">
        <f t="shared" si="5"/>
        <v>0.61111111111111116</v>
      </c>
      <c r="AA14" s="10">
        <f t="shared" si="6"/>
        <v>5</v>
      </c>
      <c r="AB14" s="1">
        <f t="shared" si="7"/>
        <v>1246</v>
      </c>
      <c r="AH14">
        <v>1</v>
      </c>
      <c r="AI14">
        <v>397</v>
      </c>
    </row>
    <row r="15" spans="1:35" x14ac:dyDescent="0.25">
      <c r="A15" s="9" t="s">
        <v>4</v>
      </c>
      <c r="B15">
        <v>24</v>
      </c>
      <c r="C15">
        <v>21</v>
      </c>
      <c r="D15">
        <v>21</v>
      </c>
      <c r="E15">
        <v>23</v>
      </c>
      <c r="F15">
        <v>25</v>
      </c>
      <c r="H15">
        <v>27</v>
      </c>
      <c r="I15">
        <v>21</v>
      </c>
      <c r="J15">
        <v>24</v>
      </c>
      <c r="K15">
        <v>24</v>
      </c>
      <c r="N15" s="4"/>
      <c r="P15" s="4">
        <v>997</v>
      </c>
      <c r="Q15" s="4">
        <v>35</v>
      </c>
      <c r="R15" s="4">
        <v>4</v>
      </c>
      <c r="T15" s="3">
        <f t="shared" si="0"/>
        <v>9</v>
      </c>
      <c r="U15" s="2">
        <f t="shared" si="1"/>
        <v>210</v>
      </c>
      <c r="W15" s="1">
        <f t="shared" si="2"/>
        <v>14</v>
      </c>
      <c r="X15" s="9" t="str">
        <f t="shared" si="3"/>
        <v>Gross</v>
      </c>
      <c r="Y15" s="1">
        <f t="shared" si="4"/>
        <v>44</v>
      </c>
      <c r="Z15" s="8">
        <f t="shared" si="5"/>
        <v>0.61111111111111116</v>
      </c>
      <c r="AA15" s="10">
        <f t="shared" si="6"/>
        <v>4</v>
      </c>
      <c r="AB15" s="1">
        <f t="shared" si="7"/>
        <v>1207</v>
      </c>
      <c r="AH15">
        <v>2</v>
      </c>
      <c r="AI15">
        <v>383</v>
      </c>
    </row>
    <row r="16" spans="1:35" x14ac:dyDescent="0.25">
      <c r="A16" s="9" t="s">
        <v>7</v>
      </c>
      <c r="B16">
        <v>24</v>
      </c>
      <c r="C16">
        <v>21</v>
      </c>
      <c r="D16">
        <v>21</v>
      </c>
      <c r="E16">
        <v>23</v>
      </c>
      <c r="F16">
        <v>50</v>
      </c>
      <c r="G16">
        <v>28</v>
      </c>
      <c r="H16">
        <v>27</v>
      </c>
      <c r="I16">
        <v>21</v>
      </c>
      <c r="J16">
        <v>24</v>
      </c>
      <c r="K16">
        <v>24</v>
      </c>
      <c r="M16">
        <v>36</v>
      </c>
      <c r="N16" s="4" t="s">
        <v>56</v>
      </c>
      <c r="P16" s="4">
        <v>905</v>
      </c>
      <c r="Q16" s="4">
        <v>31</v>
      </c>
      <c r="R16" s="4">
        <v>3</v>
      </c>
      <c r="T16" s="3">
        <f t="shared" si="0"/>
        <v>11</v>
      </c>
      <c r="U16" s="2">
        <f t="shared" si="1"/>
        <v>299</v>
      </c>
      <c r="W16" s="1">
        <f t="shared" si="2"/>
        <v>15</v>
      </c>
      <c r="X16" s="9" t="str">
        <f t="shared" si="3"/>
        <v>Kim</v>
      </c>
      <c r="Y16" s="1">
        <f t="shared" si="4"/>
        <v>42</v>
      </c>
      <c r="Z16" s="8">
        <f t="shared" si="5"/>
        <v>0.58333333333333337</v>
      </c>
      <c r="AA16" s="10">
        <f t="shared" si="6"/>
        <v>4</v>
      </c>
      <c r="AB16" s="1">
        <f t="shared" si="7"/>
        <v>1204</v>
      </c>
      <c r="AH16">
        <v>2</v>
      </c>
      <c r="AI16">
        <v>379</v>
      </c>
    </row>
    <row r="17" spans="1:35" x14ac:dyDescent="0.25">
      <c r="A17" s="9" t="s">
        <v>32</v>
      </c>
      <c r="N17" s="4"/>
      <c r="P17" s="4">
        <v>1117</v>
      </c>
      <c r="Q17" s="4">
        <v>39</v>
      </c>
      <c r="R17" s="4">
        <v>4</v>
      </c>
      <c r="T17" s="3">
        <f t="shared" si="0"/>
        <v>0</v>
      </c>
      <c r="U17" s="2">
        <f t="shared" si="1"/>
        <v>0</v>
      </c>
      <c r="W17" s="1">
        <f t="shared" si="2"/>
        <v>16</v>
      </c>
      <c r="X17" s="9" t="str">
        <f t="shared" si="3"/>
        <v>Casey</v>
      </c>
      <c r="Y17" s="1">
        <f t="shared" si="4"/>
        <v>39</v>
      </c>
      <c r="Z17" s="8">
        <f t="shared" si="5"/>
        <v>0.54166666666666663</v>
      </c>
      <c r="AA17" s="10">
        <f t="shared" si="6"/>
        <v>4</v>
      </c>
      <c r="AB17" s="1">
        <f t="shared" si="7"/>
        <v>1117</v>
      </c>
      <c r="AH17">
        <v>2</v>
      </c>
      <c r="AI17">
        <v>370</v>
      </c>
    </row>
    <row r="18" spans="1:35" x14ac:dyDescent="0.25">
      <c r="A18" s="9" t="s">
        <v>6</v>
      </c>
      <c r="B18">
        <v>24</v>
      </c>
      <c r="C18">
        <v>21</v>
      </c>
      <c r="D18">
        <v>21</v>
      </c>
      <c r="E18">
        <v>23</v>
      </c>
      <c r="G18">
        <v>28</v>
      </c>
      <c r="H18">
        <v>27</v>
      </c>
      <c r="I18">
        <v>21</v>
      </c>
      <c r="J18">
        <v>24</v>
      </c>
      <c r="K18">
        <v>24</v>
      </c>
      <c r="L18">
        <v>54</v>
      </c>
      <c r="N18" s="4" t="s">
        <v>56</v>
      </c>
      <c r="P18" s="4">
        <v>826</v>
      </c>
      <c r="Q18" s="4">
        <v>31</v>
      </c>
      <c r="R18" s="4">
        <v>2</v>
      </c>
      <c r="T18" s="3">
        <f t="shared" si="0"/>
        <v>10</v>
      </c>
      <c r="U18" s="2">
        <f t="shared" si="1"/>
        <v>267</v>
      </c>
      <c r="W18" s="1">
        <f t="shared" si="2"/>
        <v>17</v>
      </c>
      <c r="X18" s="9" t="str">
        <f t="shared" si="3"/>
        <v>Roberts</v>
      </c>
      <c r="Y18" s="1">
        <f t="shared" si="4"/>
        <v>41</v>
      </c>
      <c r="Z18" s="8">
        <f t="shared" si="5"/>
        <v>0.56944444444444442</v>
      </c>
      <c r="AA18" s="10">
        <f t="shared" si="6"/>
        <v>3</v>
      </c>
      <c r="AB18" s="1">
        <f t="shared" si="7"/>
        <v>1093</v>
      </c>
      <c r="AH18">
        <v>1</v>
      </c>
      <c r="AI18">
        <v>363</v>
      </c>
    </row>
    <row r="19" spans="1:35" x14ac:dyDescent="0.25">
      <c r="A19" s="9" t="s">
        <v>23</v>
      </c>
      <c r="B19">
        <v>24</v>
      </c>
      <c r="C19">
        <v>21</v>
      </c>
      <c r="D19">
        <v>21</v>
      </c>
      <c r="G19">
        <v>28</v>
      </c>
      <c r="I19">
        <v>42</v>
      </c>
      <c r="J19">
        <v>24</v>
      </c>
      <c r="K19">
        <v>24</v>
      </c>
      <c r="N19" s="4" t="s">
        <v>56</v>
      </c>
      <c r="P19" s="4">
        <v>799</v>
      </c>
      <c r="Q19" s="4">
        <v>28</v>
      </c>
      <c r="R19" s="4">
        <v>2</v>
      </c>
      <c r="T19" s="3">
        <f t="shared" si="0"/>
        <v>7</v>
      </c>
      <c r="U19" s="2">
        <f t="shared" si="1"/>
        <v>184</v>
      </c>
      <c r="W19" s="1">
        <f t="shared" si="2"/>
        <v>18</v>
      </c>
      <c r="X19" s="9" t="str">
        <f t="shared" si="3"/>
        <v>N Colosimo</v>
      </c>
      <c r="Y19" s="1">
        <f t="shared" si="4"/>
        <v>35</v>
      </c>
      <c r="Z19" s="8">
        <f t="shared" si="5"/>
        <v>0.4861111111111111</v>
      </c>
      <c r="AA19" s="10">
        <f t="shared" si="6"/>
        <v>3</v>
      </c>
      <c r="AB19" s="1">
        <f t="shared" si="7"/>
        <v>983</v>
      </c>
      <c r="AH19">
        <v>0</v>
      </c>
      <c r="AI19">
        <v>317</v>
      </c>
    </row>
    <row r="20" spans="1:35" x14ac:dyDescent="0.25">
      <c r="A20" s="9" t="s">
        <v>27</v>
      </c>
      <c r="B20">
        <v>24</v>
      </c>
      <c r="C20">
        <v>21</v>
      </c>
      <c r="D20">
        <v>21</v>
      </c>
      <c r="F20">
        <v>25</v>
      </c>
      <c r="H20">
        <v>27</v>
      </c>
      <c r="I20">
        <v>42</v>
      </c>
      <c r="K20">
        <v>24</v>
      </c>
      <c r="L20">
        <v>27</v>
      </c>
      <c r="N20" s="4" t="s">
        <v>56</v>
      </c>
      <c r="P20" s="4">
        <v>717</v>
      </c>
      <c r="Q20" s="4">
        <v>26</v>
      </c>
      <c r="R20" s="4">
        <v>2</v>
      </c>
      <c r="T20" s="3">
        <f t="shared" si="0"/>
        <v>8</v>
      </c>
      <c r="U20" s="2">
        <f t="shared" si="1"/>
        <v>211</v>
      </c>
      <c r="W20" s="1">
        <f t="shared" si="2"/>
        <v>19</v>
      </c>
      <c r="X20" s="9" t="str">
        <f t="shared" si="3"/>
        <v>P Schocke</v>
      </c>
      <c r="Y20" s="1">
        <f t="shared" si="4"/>
        <v>34</v>
      </c>
      <c r="Z20" s="8">
        <f t="shared" si="5"/>
        <v>0.47222222222222221</v>
      </c>
      <c r="AA20" s="10">
        <f t="shared" si="6"/>
        <v>3</v>
      </c>
      <c r="AB20" s="1">
        <f t="shared" si="7"/>
        <v>928</v>
      </c>
      <c r="AH20">
        <v>1</v>
      </c>
      <c r="AI20">
        <v>298</v>
      </c>
    </row>
    <row r="21" spans="1:35" x14ac:dyDescent="0.25">
      <c r="A21" s="9" t="s">
        <v>33</v>
      </c>
      <c r="B21">
        <v>24</v>
      </c>
      <c r="C21">
        <v>21</v>
      </c>
      <c r="D21">
        <v>21</v>
      </c>
      <c r="E21">
        <v>23</v>
      </c>
      <c r="H21">
        <v>27</v>
      </c>
      <c r="I21">
        <v>21</v>
      </c>
      <c r="J21">
        <v>24</v>
      </c>
      <c r="L21">
        <v>27</v>
      </c>
      <c r="M21">
        <v>36</v>
      </c>
      <c r="N21" s="4"/>
      <c r="P21" s="4">
        <v>466</v>
      </c>
      <c r="Q21" s="4">
        <v>18</v>
      </c>
      <c r="R21" s="4">
        <v>1</v>
      </c>
      <c r="T21" s="3">
        <f t="shared" si="0"/>
        <v>9</v>
      </c>
      <c r="U21" s="2">
        <f t="shared" si="1"/>
        <v>224</v>
      </c>
      <c r="W21" s="1">
        <f t="shared" si="2"/>
        <v>20</v>
      </c>
      <c r="X21" s="9" t="str">
        <f t="shared" si="3"/>
        <v>Reynoso</v>
      </c>
      <c r="Y21" s="1">
        <f t="shared" si="4"/>
        <v>27</v>
      </c>
      <c r="Z21" s="8">
        <f t="shared" si="5"/>
        <v>0.375</v>
      </c>
      <c r="AA21" s="10">
        <f t="shared" si="6"/>
        <v>1</v>
      </c>
      <c r="AB21" s="1">
        <f t="shared" si="7"/>
        <v>690</v>
      </c>
      <c r="AH21">
        <v>1</v>
      </c>
      <c r="AI21">
        <v>279</v>
      </c>
    </row>
    <row r="23" spans="1:35" x14ac:dyDescent="0.25">
      <c r="Y23" s="6">
        <v>72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A2" sqref="AA2:AA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1</v>
      </c>
      <c r="B2">
        <v>32</v>
      </c>
      <c r="C2">
        <v>20</v>
      </c>
      <c r="D2">
        <v>22</v>
      </c>
      <c r="F2">
        <v>30</v>
      </c>
      <c r="G2">
        <v>26</v>
      </c>
      <c r="H2">
        <v>27</v>
      </c>
      <c r="I2">
        <v>27</v>
      </c>
      <c r="J2">
        <v>21</v>
      </c>
      <c r="L2">
        <v>46</v>
      </c>
      <c r="N2" s="4" t="s">
        <v>56</v>
      </c>
      <c r="P2" s="4">
        <v>1453</v>
      </c>
      <c r="Q2" s="4">
        <v>51</v>
      </c>
      <c r="R2" s="4">
        <v>6</v>
      </c>
      <c r="T2" s="3">
        <f t="shared" ref="T2:T21" si="0">COUNT(B2:M2)</f>
        <v>9</v>
      </c>
      <c r="U2" s="2">
        <f t="shared" ref="U2:U21" si="1">SUM(B2:M2)</f>
        <v>251</v>
      </c>
      <c r="W2" s="1">
        <f t="shared" ref="W2:W21" si="2">RANK(AB2,$AB$2:$AB$21,)</f>
        <v>1</v>
      </c>
      <c r="X2" s="9" t="str">
        <f t="shared" ref="X2:X21" si="3">A2</f>
        <v>Heywood</v>
      </c>
      <c r="Y2" s="1">
        <f t="shared" ref="Y2:Y21" si="4">T2+Q2</f>
        <v>60</v>
      </c>
      <c r="Z2" s="8">
        <f t="shared" ref="Z2:Z21" si="5">Y2/$Y$23</f>
        <v>0.7142857142857143</v>
      </c>
      <c r="AA2" s="10">
        <f t="shared" ref="AA2:AA21" si="6">R2+(IF(N2="x",1,0))</f>
        <v>7</v>
      </c>
      <c r="AB2" s="1">
        <f t="shared" ref="AB2:AB21" si="7">U2+P2</f>
        <v>1704</v>
      </c>
      <c r="AH2">
        <v>1</v>
      </c>
      <c r="AI2">
        <v>482</v>
      </c>
    </row>
    <row r="3" spans="1:35" x14ac:dyDescent="0.25">
      <c r="A3" s="9" t="s">
        <v>31</v>
      </c>
      <c r="B3">
        <v>32</v>
      </c>
      <c r="C3">
        <v>20</v>
      </c>
      <c r="D3">
        <v>22</v>
      </c>
      <c r="E3">
        <v>25</v>
      </c>
      <c r="F3">
        <v>30</v>
      </c>
      <c r="G3">
        <v>26</v>
      </c>
      <c r="H3">
        <v>27</v>
      </c>
      <c r="I3">
        <v>27</v>
      </c>
      <c r="J3">
        <v>21</v>
      </c>
      <c r="K3">
        <v>31</v>
      </c>
      <c r="L3">
        <v>23</v>
      </c>
      <c r="M3">
        <v>62</v>
      </c>
      <c r="N3" s="4" t="s">
        <v>56</v>
      </c>
      <c r="P3" s="4">
        <v>1339</v>
      </c>
      <c r="Q3" s="4">
        <v>48</v>
      </c>
      <c r="R3" s="4">
        <v>4</v>
      </c>
      <c r="T3" s="3">
        <f t="shared" si="0"/>
        <v>12</v>
      </c>
      <c r="U3" s="2">
        <f t="shared" si="1"/>
        <v>346</v>
      </c>
      <c r="W3" s="1">
        <f t="shared" si="2"/>
        <v>2</v>
      </c>
      <c r="X3" s="9" t="str">
        <f t="shared" si="3"/>
        <v>Simmington</v>
      </c>
      <c r="Y3" s="1">
        <f t="shared" si="4"/>
        <v>60</v>
      </c>
      <c r="Z3" s="8">
        <f t="shared" si="5"/>
        <v>0.7142857142857143</v>
      </c>
      <c r="AA3" s="10">
        <f t="shared" si="6"/>
        <v>5</v>
      </c>
      <c r="AB3" s="1">
        <f t="shared" si="7"/>
        <v>1685</v>
      </c>
      <c r="AH3">
        <v>2</v>
      </c>
      <c r="AI3">
        <v>477</v>
      </c>
    </row>
    <row r="4" spans="1:35" x14ac:dyDescent="0.25">
      <c r="A4" s="9" t="s">
        <v>3</v>
      </c>
      <c r="C4">
        <v>20</v>
      </c>
      <c r="D4">
        <v>22</v>
      </c>
      <c r="E4">
        <v>25</v>
      </c>
      <c r="G4">
        <v>26</v>
      </c>
      <c r="H4">
        <v>54</v>
      </c>
      <c r="I4">
        <v>27</v>
      </c>
      <c r="J4">
        <v>21</v>
      </c>
      <c r="K4">
        <v>31</v>
      </c>
      <c r="L4">
        <v>23</v>
      </c>
      <c r="M4">
        <v>31</v>
      </c>
      <c r="N4" s="4" t="s">
        <v>56</v>
      </c>
      <c r="P4" s="4">
        <v>1361</v>
      </c>
      <c r="Q4" s="4">
        <v>48</v>
      </c>
      <c r="R4" s="4">
        <v>5</v>
      </c>
      <c r="T4" s="3">
        <f t="shared" si="0"/>
        <v>10</v>
      </c>
      <c r="U4" s="2">
        <f t="shared" si="1"/>
        <v>280</v>
      </c>
      <c r="W4" s="1">
        <f t="shared" si="2"/>
        <v>3</v>
      </c>
      <c r="X4" s="9" t="str">
        <f t="shared" si="3"/>
        <v>Nihls</v>
      </c>
      <c r="Y4" s="1">
        <f t="shared" si="4"/>
        <v>58</v>
      </c>
      <c r="Z4" s="8">
        <f t="shared" si="5"/>
        <v>0.69047619047619047</v>
      </c>
      <c r="AA4" s="10">
        <f t="shared" si="6"/>
        <v>6</v>
      </c>
      <c r="AB4" s="1">
        <f t="shared" si="7"/>
        <v>1641</v>
      </c>
      <c r="AH4">
        <v>2</v>
      </c>
      <c r="AI4">
        <v>459</v>
      </c>
    </row>
    <row r="5" spans="1:35" x14ac:dyDescent="0.25">
      <c r="A5" s="9" t="s">
        <v>28</v>
      </c>
      <c r="B5">
        <v>32</v>
      </c>
      <c r="C5">
        <v>40</v>
      </c>
      <c r="D5">
        <v>22</v>
      </c>
      <c r="E5">
        <v>25</v>
      </c>
      <c r="F5">
        <v>30</v>
      </c>
      <c r="H5">
        <v>27</v>
      </c>
      <c r="I5">
        <v>27</v>
      </c>
      <c r="J5">
        <v>21</v>
      </c>
      <c r="L5">
        <v>23</v>
      </c>
      <c r="M5">
        <v>31</v>
      </c>
      <c r="N5" s="4" t="s">
        <v>56</v>
      </c>
      <c r="P5" s="4">
        <v>1324</v>
      </c>
      <c r="Q5" s="4">
        <v>47</v>
      </c>
      <c r="R5" s="4">
        <v>6</v>
      </c>
      <c r="T5" s="3">
        <f t="shared" si="0"/>
        <v>10</v>
      </c>
      <c r="U5" s="2">
        <f t="shared" si="1"/>
        <v>278</v>
      </c>
      <c r="W5" s="1">
        <f t="shared" si="2"/>
        <v>4</v>
      </c>
      <c r="X5" s="9" t="str">
        <f t="shared" si="3"/>
        <v>Bouza</v>
      </c>
      <c r="Y5" s="1">
        <f t="shared" si="4"/>
        <v>57</v>
      </c>
      <c r="Z5" s="8">
        <f t="shared" si="5"/>
        <v>0.6785714285714286</v>
      </c>
      <c r="AA5" s="10">
        <f t="shared" si="6"/>
        <v>7</v>
      </c>
      <c r="AB5" s="1">
        <f t="shared" si="7"/>
        <v>1602</v>
      </c>
      <c r="AH5">
        <v>2</v>
      </c>
      <c r="AI5">
        <v>442</v>
      </c>
    </row>
    <row r="6" spans="1:35" x14ac:dyDescent="0.25">
      <c r="A6" s="9" t="s">
        <v>41</v>
      </c>
      <c r="B6">
        <v>32</v>
      </c>
      <c r="C6">
        <v>40</v>
      </c>
      <c r="D6">
        <v>22</v>
      </c>
      <c r="G6">
        <v>26</v>
      </c>
      <c r="H6">
        <v>27</v>
      </c>
      <c r="I6">
        <v>27</v>
      </c>
      <c r="J6">
        <v>21</v>
      </c>
      <c r="L6">
        <v>23</v>
      </c>
      <c r="M6">
        <v>31</v>
      </c>
      <c r="N6" s="4" t="s">
        <v>56</v>
      </c>
      <c r="P6" s="4">
        <v>1351</v>
      </c>
      <c r="Q6" s="4">
        <v>48</v>
      </c>
      <c r="R6" s="4">
        <v>6</v>
      </c>
      <c r="T6" s="3">
        <f t="shared" si="0"/>
        <v>9</v>
      </c>
      <c r="U6" s="2">
        <f t="shared" si="1"/>
        <v>249</v>
      </c>
      <c r="W6" s="1">
        <f t="shared" si="2"/>
        <v>5</v>
      </c>
      <c r="X6" s="9" t="str">
        <f t="shared" si="3"/>
        <v>G Schocke</v>
      </c>
      <c r="Y6" s="1">
        <f t="shared" si="4"/>
        <v>57</v>
      </c>
      <c r="Z6" s="8">
        <f t="shared" si="5"/>
        <v>0.6785714285714286</v>
      </c>
      <c r="AA6" s="10">
        <f t="shared" si="6"/>
        <v>7</v>
      </c>
      <c r="AB6" s="1">
        <f t="shared" si="7"/>
        <v>1600</v>
      </c>
      <c r="AH6">
        <v>2</v>
      </c>
      <c r="AI6">
        <v>441</v>
      </c>
    </row>
    <row r="7" spans="1:35" x14ac:dyDescent="0.25">
      <c r="A7" s="9" t="s">
        <v>30</v>
      </c>
      <c r="B7">
        <v>64</v>
      </c>
      <c r="C7">
        <v>20</v>
      </c>
      <c r="D7">
        <v>22</v>
      </c>
      <c r="E7">
        <v>25</v>
      </c>
      <c r="F7">
        <v>30</v>
      </c>
      <c r="G7">
        <v>26</v>
      </c>
      <c r="H7">
        <v>27</v>
      </c>
      <c r="I7">
        <v>27</v>
      </c>
      <c r="J7">
        <v>21</v>
      </c>
      <c r="K7">
        <v>31</v>
      </c>
      <c r="L7">
        <v>23</v>
      </c>
      <c r="N7" s="4" t="s">
        <v>56</v>
      </c>
      <c r="P7" s="4">
        <v>1254</v>
      </c>
      <c r="Q7" s="4">
        <v>46</v>
      </c>
      <c r="R7" s="4">
        <v>2</v>
      </c>
      <c r="T7" s="3">
        <f t="shared" si="0"/>
        <v>11</v>
      </c>
      <c r="U7" s="2">
        <f t="shared" si="1"/>
        <v>316</v>
      </c>
      <c r="W7" s="1">
        <f t="shared" si="2"/>
        <v>6</v>
      </c>
      <c r="X7" s="9" t="str">
        <f t="shared" si="3"/>
        <v>Fred</v>
      </c>
      <c r="Y7" s="1">
        <f t="shared" si="4"/>
        <v>57</v>
      </c>
      <c r="Z7" s="8">
        <f t="shared" si="5"/>
        <v>0.6785714285714286</v>
      </c>
      <c r="AA7" s="10">
        <f t="shared" si="6"/>
        <v>3</v>
      </c>
      <c r="AB7" s="1">
        <f t="shared" si="7"/>
        <v>1570</v>
      </c>
      <c r="AH7">
        <v>1</v>
      </c>
      <c r="AI7">
        <v>419</v>
      </c>
    </row>
    <row r="8" spans="1:35" x14ac:dyDescent="0.25">
      <c r="A8" s="9" t="s">
        <v>9</v>
      </c>
      <c r="C8">
        <v>20</v>
      </c>
      <c r="D8">
        <v>44</v>
      </c>
      <c r="E8">
        <v>25</v>
      </c>
      <c r="G8">
        <v>26</v>
      </c>
      <c r="H8">
        <v>27</v>
      </c>
      <c r="I8">
        <v>27</v>
      </c>
      <c r="J8">
        <v>21</v>
      </c>
      <c r="L8">
        <v>23</v>
      </c>
      <c r="N8" s="4" t="s">
        <v>56</v>
      </c>
      <c r="P8" s="4">
        <v>1331</v>
      </c>
      <c r="Q8" s="4">
        <v>47</v>
      </c>
      <c r="R8" s="4">
        <v>6</v>
      </c>
      <c r="T8" s="3">
        <f t="shared" si="0"/>
        <v>8</v>
      </c>
      <c r="U8" s="2">
        <f t="shared" si="1"/>
        <v>213</v>
      </c>
      <c r="W8" s="1">
        <f t="shared" si="2"/>
        <v>7</v>
      </c>
      <c r="X8" s="9" t="str">
        <f t="shared" si="3"/>
        <v>Bennett</v>
      </c>
      <c r="Y8" s="1">
        <f t="shared" si="4"/>
        <v>55</v>
      </c>
      <c r="Z8" s="8">
        <f t="shared" si="5"/>
        <v>0.65476190476190477</v>
      </c>
      <c r="AA8" s="10">
        <f t="shared" si="6"/>
        <v>7</v>
      </c>
      <c r="AB8" s="1">
        <f t="shared" si="7"/>
        <v>1544</v>
      </c>
      <c r="AH8">
        <v>2</v>
      </c>
      <c r="AI8">
        <v>418</v>
      </c>
    </row>
    <row r="9" spans="1:35" x14ac:dyDescent="0.25">
      <c r="A9" s="9" t="s">
        <v>25</v>
      </c>
      <c r="C9">
        <v>20</v>
      </c>
      <c r="D9">
        <v>22</v>
      </c>
      <c r="E9">
        <v>25</v>
      </c>
      <c r="G9">
        <v>26</v>
      </c>
      <c r="H9">
        <v>27</v>
      </c>
      <c r="I9">
        <v>27</v>
      </c>
      <c r="J9">
        <v>42</v>
      </c>
      <c r="K9">
        <v>31</v>
      </c>
      <c r="L9">
        <v>23</v>
      </c>
      <c r="N9" s="4" t="s">
        <v>56</v>
      </c>
      <c r="P9" s="4">
        <v>1295</v>
      </c>
      <c r="Q9" s="4">
        <v>47</v>
      </c>
      <c r="R9" s="4">
        <v>4</v>
      </c>
      <c r="T9" s="3">
        <f t="shared" si="0"/>
        <v>9</v>
      </c>
      <c r="U9" s="2">
        <f t="shared" si="1"/>
        <v>243</v>
      </c>
      <c r="W9" s="1">
        <f t="shared" si="2"/>
        <v>8</v>
      </c>
      <c r="X9" s="9" t="str">
        <f t="shared" si="3"/>
        <v xml:space="preserve">Nagel </v>
      </c>
      <c r="Y9" s="1">
        <f t="shared" si="4"/>
        <v>56</v>
      </c>
      <c r="Z9" s="8">
        <f t="shared" si="5"/>
        <v>0.66666666666666663</v>
      </c>
      <c r="AA9" s="10">
        <f t="shared" si="6"/>
        <v>5</v>
      </c>
      <c r="AB9" s="1">
        <f t="shared" si="7"/>
        <v>1538</v>
      </c>
      <c r="AH9">
        <v>2</v>
      </c>
      <c r="AI9">
        <v>418</v>
      </c>
    </row>
    <row r="10" spans="1:35" x14ac:dyDescent="0.25">
      <c r="A10" s="9" t="s">
        <v>2</v>
      </c>
      <c r="C10">
        <v>20</v>
      </c>
      <c r="D10">
        <v>22</v>
      </c>
      <c r="F10">
        <v>30</v>
      </c>
      <c r="G10">
        <v>26</v>
      </c>
      <c r="H10">
        <v>27</v>
      </c>
      <c r="J10">
        <v>42</v>
      </c>
      <c r="K10">
        <v>31</v>
      </c>
      <c r="N10" s="4" t="s">
        <v>56</v>
      </c>
      <c r="P10" s="4">
        <v>1326</v>
      </c>
      <c r="Q10" s="4">
        <v>49</v>
      </c>
      <c r="R10" s="4">
        <v>3</v>
      </c>
      <c r="T10" s="3">
        <f t="shared" si="0"/>
        <v>7</v>
      </c>
      <c r="U10" s="2">
        <f t="shared" si="1"/>
        <v>198</v>
      </c>
      <c r="W10" s="1">
        <f t="shared" si="2"/>
        <v>9</v>
      </c>
      <c r="X10" s="9" t="str">
        <f t="shared" si="3"/>
        <v>Blais</v>
      </c>
      <c r="Y10" s="1">
        <f t="shared" si="4"/>
        <v>56</v>
      </c>
      <c r="Z10" s="8">
        <f t="shared" si="5"/>
        <v>0.66666666666666663</v>
      </c>
      <c r="AA10" s="10">
        <f t="shared" si="6"/>
        <v>4</v>
      </c>
      <c r="AB10" s="1">
        <f t="shared" si="7"/>
        <v>1524</v>
      </c>
      <c r="AH10">
        <v>2</v>
      </c>
      <c r="AI10">
        <v>413</v>
      </c>
    </row>
    <row r="11" spans="1:35" x14ac:dyDescent="0.25">
      <c r="A11" s="9" t="s">
        <v>26</v>
      </c>
      <c r="B11">
        <v>64</v>
      </c>
      <c r="C11">
        <v>20</v>
      </c>
      <c r="D11">
        <v>22</v>
      </c>
      <c r="E11">
        <v>25</v>
      </c>
      <c r="F11">
        <v>30</v>
      </c>
      <c r="G11">
        <v>26</v>
      </c>
      <c r="J11">
        <v>21</v>
      </c>
      <c r="L11">
        <v>23</v>
      </c>
      <c r="M11">
        <v>31</v>
      </c>
      <c r="N11" s="4" t="s">
        <v>56</v>
      </c>
      <c r="P11" s="4">
        <v>1246</v>
      </c>
      <c r="Q11" s="4">
        <v>44</v>
      </c>
      <c r="R11" s="4">
        <v>5</v>
      </c>
      <c r="T11" s="3">
        <f t="shared" si="0"/>
        <v>9</v>
      </c>
      <c r="U11" s="2">
        <f t="shared" si="1"/>
        <v>262</v>
      </c>
      <c r="W11" s="1">
        <f t="shared" si="2"/>
        <v>10</v>
      </c>
      <c r="X11" s="9" t="str">
        <f t="shared" si="3"/>
        <v>R Berlin</v>
      </c>
      <c r="Y11" s="1">
        <f t="shared" si="4"/>
        <v>53</v>
      </c>
      <c r="Z11" s="8">
        <f t="shared" si="5"/>
        <v>0.63095238095238093</v>
      </c>
      <c r="AA11" s="10">
        <f t="shared" si="6"/>
        <v>6</v>
      </c>
      <c r="AB11" s="1">
        <f t="shared" si="7"/>
        <v>1508</v>
      </c>
      <c r="AH11">
        <v>2</v>
      </c>
      <c r="AI11">
        <v>409</v>
      </c>
    </row>
    <row r="12" spans="1:35" x14ac:dyDescent="0.25">
      <c r="A12" s="9" t="s">
        <v>24</v>
      </c>
      <c r="C12">
        <v>40</v>
      </c>
      <c r="D12">
        <v>22</v>
      </c>
      <c r="E12">
        <v>25</v>
      </c>
      <c r="F12">
        <v>30</v>
      </c>
      <c r="G12">
        <v>26</v>
      </c>
      <c r="H12">
        <v>27</v>
      </c>
      <c r="J12">
        <v>21</v>
      </c>
      <c r="K12">
        <v>31</v>
      </c>
      <c r="L12">
        <v>23</v>
      </c>
      <c r="N12" s="4" t="s">
        <v>56</v>
      </c>
      <c r="P12" s="4">
        <v>1261</v>
      </c>
      <c r="Q12" s="4">
        <v>45</v>
      </c>
      <c r="R12" s="4">
        <v>5</v>
      </c>
      <c r="T12" s="3">
        <f t="shared" si="0"/>
        <v>9</v>
      </c>
      <c r="U12" s="2">
        <f t="shared" si="1"/>
        <v>245</v>
      </c>
      <c r="W12" s="1">
        <f t="shared" si="2"/>
        <v>11</v>
      </c>
      <c r="X12" s="9" t="str">
        <f t="shared" si="3"/>
        <v>M Colosimo</v>
      </c>
      <c r="Y12" s="1">
        <f t="shared" si="4"/>
        <v>54</v>
      </c>
      <c r="Z12" s="8">
        <f t="shared" si="5"/>
        <v>0.6428571428571429</v>
      </c>
      <c r="AA12" s="10">
        <f t="shared" si="6"/>
        <v>6</v>
      </c>
      <c r="AB12" s="1">
        <f t="shared" si="7"/>
        <v>1506</v>
      </c>
      <c r="AH12">
        <v>2</v>
      </c>
      <c r="AI12">
        <v>406</v>
      </c>
    </row>
    <row r="13" spans="1:35" x14ac:dyDescent="0.25">
      <c r="A13" s="9" t="s">
        <v>4</v>
      </c>
      <c r="C13">
        <v>20</v>
      </c>
      <c r="D13">
        <v>22</v>
      </c>
      <c r="E13">
        <v>25</v>
      </c>
      <c r="F13">
        <v>30</v>
      </c>
      <c r="I13">
        <v>27</v>
      </c>
      <c r="J13">
        <v>21</v>
      </c>
      <c r="K13">
        <v>31</v>
      </c>
      <c r="L13">
        <v>46</v>
      </c>
      <c r="M13">
        <v>31</v>
      </c>
      <c r="N13" s="4" t="s">
        <v>56</v>
      </c>
      <c r="P13" s="4">
        <v>1207</v>
      </c>
      <c r="Q13" s="4">
        <v>44</v>
      </c>
      <c r="R13" s="4">
        <v>4</v>
      </c>
      <c r="T13" s="3">
        <f t="shared" si="0"/>
        <v>9</v>
      </c>
      <c r="U13" s="2">
        <f t="shared" si="1"/>
        <v>253</v>
      </c>
      <c r="W13" s="1">
        <f t="shared" si="2"/>
        <v>12</v>
      </c>
      <c r="X13" s="9" t="str">
        <f t="shared" si="3"/>
        <v>Gross</v>
      </c>
      <c r="Y13" s="1">
        <f t="shared" si="4"/>
        <v>53</v>
      </c>
      <c r="Z13" s="8">
        <f t="shared" si="5"/>
        <v>0.63095238095238093</v>
      </c>
      <c r="AA13" s="10">
        <f t="shared" si="6"/>
        <v>5</v>
      </c>
      <c r="AB13" s="1">
        <f t="shared" si="7"/>
        <v>1460</v>
      </c>
      <c r="AH13">
        <v>1</v>
      </c>
      <c r="AI13">
        <v>404</v>
      </c>
    </row>
    <row r="14" spans="1:35" x14ac:dyDescent="0.25">
      <c r="A14" s="9" t="s">
        <v>5</v>
      </c>
      <c r="C14">
        <v>40</v>
      </c>
      <c r="D14">
        <v>22</v>
      </c>
      <c r="E14">
        <v>25</v>
      </c>
      <c r="H14">
        <v>27</v>
      </c>
      <c r="J14">
        <v>21</v>
      </c>
      <c r="L14">
        <v>23</v>
      </c>
      <c r="N14" s="4" t="s">
        <v>56</v>
      </c>
      <c r="P14" s="4">
        <v>1255</v>
      </c>
      <c r="Q14" s="4">
        <v>45</v>
      </c>
      <c r="R14" s="4">
        <v>6</v>
      </c>
      <c r="T14" s="3">
        <f t="shared" si="0"/>
        <v>6</v>
      </c>
      <c r="U14" s="2">
        <f t="shared" si="1"/>
        <v>158</v>
      </c>
      <c r="W14" s="1">
        <f t="shared" si="2"/>
        <v>13</v>
      </c>
      <c r="X14" s="9" t="str">
        <f t="shared" si="3"/>
        <v>Messer</v>
      </c>
      <c r="Y14" s="1">
        <f t="shared" si="4"/>
        <v>51</v>
      </c>
      <c r="Z14" s="8">
        <f t="shared" si="5"/>
        <v>0.6071428571428571</v>
      </c>
      <c r="AA14" s="10">
        <f t="shared" si="6"/>
        <v>7</v>
      </c>
      <c r="AB14" s="1">
        <f t="shared" si="7"/>
        <v>1413</v>
      </c>
      <c r="AH14">
        <v>1</v>
      </c>
      <c r="AI14">
        <v>397</v>
      </c>
    </row>
    <row r="15" spans="1:35" x14ac:dyDescent="0.25">
      <c r="A15" s="9" t="s">
        <v>29</v>
      </c>
      <c r="C15">
        <v>20</v>
      </c>
      <c r="D15">
        <v>22</v>
      </c>
      <c r="E15">
        <v>25</v>
      </c>
      <c r="H15">
        <v>27</v>
      </c>
      <c r="J15">
        <v>21</v>
      </c>
      <c r="L15">
        <v>23</v>
      </c>
      <c r="N15" s="4"/>
      <c r="P15" s="4">
        <v>1261</v>
      </c>
      <c r="Q15" s="4">
        <v>44</v>
      </c>
      <c r="R15" s="4">
        <v>6</v>
      </c>
      <c r="T15" s="3">
        <f t="shared" si="0"/>
        <v>6</v>
      </c>
      <c r="U15" s="2">
        <f t="shared" si="1"/>
        <v>138</v>
      </c>
      <c r="W15" s="1">
        <f t="shared" si="2"/>
        <v>14</v>
      </c>
      <c r="X15" s="9" t="str">
        <f t="shared" si="3"/>
        <v>Khalaf</v>
      </c>
      <c r="Y15" s="1">
        <f t="shared" si="4"/>
        <v>50</v>
      </c>
      <c r="Z15" s="8">
        <f t="shared" si="5"/>
        <v>0.59523809523809523</v>
      </c>
      <c r="AA15" s="10">
        <f t="shared" si="6"/>
        <v>6</v>
      </c>
      <c r="AB15" s="1">
        <f t="shared" si="7"/>
        <v>1399</v>
      </c>
      <c r="AH15">
        <v>2</v>
      </c>
      <c r="AI15">
        <v>383</v>
      </c>
    </row>
    <row r="16" spans="1:35" x14ac:dyDescent="0.25">
      <c r="A16" s="9" t="s">
        <v>6</v>
      </c>
      <c r="C16">
        <v>20</v>
      </c>
      <c r="D16">
        <v>22</v>
      </c>
      <c r="E16">
        <v>25</v>
      </c>
      <c r="G16">
        <v>26</v>
      </c>
      <c r="H16">
        <v>27</v>
      </c>
      <c r="I16">
        <v>54</v>
      </c>
      <c r="K16">
        <v>31</v>
      </c>
      <c r="L16">
        <v>23</v>
      </c>
      <c r="N16" s="4" t="s">
        <v>56</v>
      </c>
      <c r="P16" s="4">
        <v>1093</v>
      </c>
      <c r="Q16" s="4">
        <v>41</v>
      </c>
      <c r="R16" s="4">
        <v>3</v>
      </c>
      <c r="T16" s="3">
        <f t="shared" si="0"/>
        <v>8</v>
      </c>
      <c r="U16" s="2">
        <f t="shared" si="1"/>
        <v>228</v>
      </c>
      <c r="W16" s="1">
        <f t="shared" si="2"/>
        <v>15</v>
      </c>
      <c r="X16" s="9" t="str">
        <f t="shared" si="3"/>
        <v>Roberts</v>
      </c>
      <c r="Y16" s="1">
        <f t="shared" si="4"/>
        <v>49</v>
      </c>
      <c r="Z16" s="8">
        <f t="shared" si="5"/>
        <v>0.58333333333333337</v>
      </c>
      <c r="AA16" s="10">
        <f t="shared" si="6"/>
        <v>4</v>
      </c>
      <c r="AB16" s="1">
        <f t="shared" si="7"/>
        <v>1321</v>
      </c>
      <c r="AH16">
        <v>2</v>
      </c>
      <c r="AI16">
        <v>379</v>
      </c>
    </row>
    <row r="17" spans="1:35" x14ac:dyDescent="0.25">
      <c r="A17" s="9" t="s">
        <v>7</v>
      </c>
      <c r="C17">
        <v>20</v>
      </c>
      <c r="G17">
        <v>26</v>
      </c>
      <c r="J17">
        <v>21</v>
      </c>
      <c r="K17">
        <v>31</v>
      </c>
      <c r="N17" s="4"/>
      <c r="P17" s="4">
        <v>1204</v>
      </c>
      <c r="Q17" s="4">
        <v>42</v>
      </c>
      <c r="R17" s="4">
        <v>4</v>
      </c>
      <c r="T17" s="3">
        <f t="shared" si="0"/>
        <v>4</v>
      </c>
      <c r="U17" s="2">
        <f t="shared" si="1"/>
        <v>98</v>
      </c>
      <c r="W17" s="1">
        <f t="shared" si="2"/>
        <v>16</v>
      </c>
      <c r="X17" s="9" t="str">
        <f t="shared" si="3"/>
        <v>Kim</v>
      </c>
      <c r="Y17" s="1">
        <f t="shared" si="4"/>
        <v>46</v>
      </c>
      <c r="Z17" s="8">
        <f t="shared" si="5"/>
        <v>0.54761904761904767</v>
      </c>
      <c r="AA17" s="10">
        <f t="shared" si="6"/>
        <v>4</v>
      </c>
      <c r="AB17" s="1">
        <f t="shared" si="7"/>
        <v>1302</v>
      </c>
      <c r="AH17">
        <v>2</v>
      </c>
      <c r="AI17">
        <v>370</v>
      </c>
    </row>
    <row r="18" spans="1:35" x14ac:dyDescent="0.25">
      <c r="A18" s="9" t="s">
        <v>32</v>
      </c>
      <c r="C18">
        <v>40</v>
      </c>
      <c r="D18">
        <v>22</v>
      </c>
      <c r="E18">
        <v>25</v>
      </c>
      <c r="F18">
        <v>30</v>
      </c>
      <c r="G18">
        <v>26</v>
      </c>
      <c r="J18">
        <v>21</v>
      </c>
      <c r="N18" s="4" t="s">
        <v>56</v>
      </c>
      <c r="P18" s="4">
        <v>1117</v>
      </c>
      <c r="Q18" s="4">
        <v>39</v>
      </c>
      <c r="R18" s="4">
        <v>4</v>
      </c>
      <c r="T18" s="3">
        <f t="shared" si="0"/>
        <v>6</v>
      </c>
      <c r="U18" s="2">
        <f t="shared" si="1"/>
        <v>164</v>
      </c>
      <c r="W18" s="1">
        <f t="shared" si="2"/>
        <v>17</v>
      </c>
      <c r="X18" s="9" t="str">
        <f t="shared" si="3"/>
        <v>Casey</v>
      </c>
      <c r="Y18" s="1">
        <f t="shared" si="4"/>
        <v>45</v>
      </c>
      <c r="Z18" s="8">
        <f t="shared" si="5"/>
        <v>0.5357142857142857</v>
      </c>
      <c r="AA18" s="10">
        <f t="shared" si="6"/>
        <v>5</v>
      </c>
      <c r="AB18" s="1">
        <f t="shared" si="7"/>
        <v>1281</v>
      </c>
      <c r="AH18">
        <v>1</v>
      </c>
      <c r="AI18">
        <v>363</v>
      </c>
    </row>
    <row r="19" spans="1:35" x14ac:dyDescent="0.25">
      <c r="A19" s="9" t="s">
        <v>27</v>
      </c>
      <c r="B19">
        <v>64</v>
      </c>
      <c r="C19">
        <v>20</v>
      </c>
      <c r="E19">
        <v>25</v>
      </c>
      <c r="F19">
        <v>30</v>
      </c>
      <c r="I19">
        <v>27</v>
      </c>
      <c r="J19">
        <v>21</v>
      </c>
      <c r="L19">
        <v>23</v>
      </c>
      <c r="M19">
        <v>31</v>
      </c>
      <c r="N19" s="4" t="s">
        <v>56</v>
      </c>
      <c r="P19" s="4">
        <v>928</v>
      </c>
      <c r="Q19" s="4">
        <v>34</v>
      </c>
      <c r="R19" s="4">
        <v>3</v>
      </c>
      <c r="T19" s="3">
        <f t="shared" si="0"/>
        <v>8</v>
      </c>
      <c r="U19" s="2">
        <f t="shared" si="1"/>
        <v>241</v>
      </c>
      <c r="W19" s="1">
        <f t="shared" si="2"/>
        <v>18</v>
      </c>
      <c r="X19" s="9" t="str">
        <f t="shared" si="3"/>
        <v>P Schocke</v>
      </c>
      <c r="Y19" s="1">
        <f t="shared" si="4"/>
        <v>42</v>
      </c>
      <c r="Z19" s="8">
        <f t="shared" si="5"/>
        <v>0.5</v>
      </c>
      <c r="AA19" s="10">
        <f t="shared" si="6"/>
        <v>4</v>
      </c>
      <c r="AB19" s="1">
        <f t="shared" si="7"/>
        <v>1169</v>
      </c>
      <c r="AH19">
        <v>0</v>
      </c>
      <c r="AI19">
        <v>317</v>
      </c>
    </row>
    <row r="20" spans="1:35" x14ac:dyDescent="0.25">
      <c r="A20" s="9" t="s">
        <v>23</v>
      </c>
      <c r="C20">
        <v>20</v>
      </c>
      <c r="D20">
        <v>22</v>
      </c>
      <c r="E20">
        <v>25</v>
      </c>
      <c r="I20">
        <v>27</v>
      </c>
      <c r="J20">
        <v>21</v>
      </c>
      <c r="L20">
        <v>23</v>
      </c>
      <c r="M20">
        <v>31</v>
      </c>
      <c r="N20" s="4"/>
      <c r="P20" s="4">
        <v>983</v>
      </c>
      <c r="Q20" s="4">
        <v>35</v>
      </c>
      <c r="R20" s="4">
        <v>3</v>
      </c>
      <c r="T20" s="3">
        <f t="shared" si="0"/>
        <v>7</v>
      </c>
      <c r="U20" s="2">
        <f t="shared" si="1"/>
        <v>169</v>
      </c>
      <c r="W20" s="1">
        <f t="shared" si="2"/>
        <v>19</v>
      </c>
      <c r="X20" s="9" t="str">
        <f t="shared" si="3"/>
        <v>N Colosimo</v>
      </c>
      <c r="Y20" s="1">
        <f t="shared" si="4"/>
        <v>42</v>
      </c>
      <c r="Z20" s="8">
        <f t="shared" si="5"/>
        <v>0.5</v>
      </c>
      <c r="AA20" s="10">
        <f t="shared" si="6"/>
        <v>3</v>
      </c>
      <c r="AB20" s="1">
        <f t="shared" si="7"/>
        <v>1152</v>
      </c>
      <c r="AH20">
        <v>1</v>
      </c>
      <c r="AI20">
        <v>298</v>
      </c>
    </row>
    <row r="21" spans="1:35" x14ac:dyDescent="0.25">
      <c r="A21" s="9" t="s">
        <v>33</v>
      </c>
      <c r="B21">
        <v>32</v>
      </c>
      <c r="C21">
        <v>20</v>
      </c>
      <c r="D21">
        <v>22</v>
      </c>
      <c r="G21">
        <v>26</v>
      </c>
      <c r="I21">
        <v>27</v>
      </c>
      <c r="J21">
        <v>21</v>
      </c>
      <c r="L21">
        <v>23</v>
      </c>
      <c r="M21">
        <v>31</v>
      </c>
      <c r="N21" s="4"/>
      <c r="P21" s="4">
        <v>690</v>
      </c>
      <c r="Q21" s="4">
        <v>27</v>
      </c>
      <c r="R21" s="4">
        <v>1</v>
      </c>
      <c r="T21" s="3">
        <f t="shared" si="0"/>
        <v>8</v>
      </c>
      <c r="U21" s="2">
        <f t="shared" si="1"/>
        <v>202</v>
      </c>
      <c r="W21" s="1">
        <f t="shared" si="2"/>
        <v>20</v>
      </c>
      <c r="X21" s="9" t="str">
        <f t="shared" si="3"/>
        <v>Reynoso</v>
      </c>
      <c r="Y21" s="1">
        <f t="shared" si="4"/>
        <v>35</v>
      </c>
      <c r="Z21" s="8">
        <f t="shared" si="5"/>
        <v>0.41666666666666669</v>
      </c>
      <c r="AA21" s="10">
        <f t="shared" si="6"/>
        <v>1</v>
      </c>
      <c r="AB21" s="1">
        <f t="shared" si="7"/>
        <v>892</v>
      </c>
      <c r="AH21">
        <v>1</v>
      </c>
      <c r="AI21">
        <v>279</v>
      </c>
    </row>
    <row r="23" spans="1:35" x14ac:dyDescent="0.25">
      <c r="Y23" s="6">
        <v>84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AB21" sqref="A2:AB21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28</v>
      </c>
      <c r="C2">
        <v>23</v>
      </c>
      <c r="E2">
        <v>23</v>
      </c>
      <c r="F2">
        <v>33</v>
      </c>
      <c r="G2">
        <v>34</v>
      </c>
      <c r="H2">
        <v>32</v>
      </c>
      <c r="I2">
        <v>58</v>
      </c>
      <c r="J2">
        <v>24</v>
      </c>
      <c r="K2">
        <v>37</v>
      </c>
      <c r="L2">
        <v>32</v>
      </c>
      <c r="N2" s="4" t="s">
        <v>56</v>
      </c>
      <c r="P2" s="4">
        <v>1602</v>
      </c>
      <c r="Q2" s="4">
        <v>57</v>
      </c>
      <c r="R2" s="4">
        <v>7</v>
      </c>
      <c r="T2" s="3">
        <f t="shared" ref="T2:T21" si="0">COUNT(B2:M2)</f>
        <v>9</v>
      </c>
      <c r="U2" s="2">
        <f t="shared" ref="U2:U21" si="1">SUM(B2:M2)</f>
        <v>296</v>
      </c>
      <c r="W2" s="1">
        <f t="shared" ref="W2:W21" si="2">RANK(AB2,$AB$2:$AB$21,)</f>
        <v>1</v>
      </c>
      <c r="X2" s="9" t="str">
        <f t="shared" ref="X2:X21" si="3">A2</f>
        <v>Bouza</v>
      </c>
      <c r="Y2" s="1">
        <f t="shared" ref="Y2:Y21" si="4">T2+Q2</f>
        <v>66</v>
      </c>
      <c r="Z2" s="8">
        <f t="shared" ref="Z2:Z21" si="5">Y2/$Y$23</f>
        <v>0.6875</v>
      </c>
      <c r="AA2" s="10">
        <f t="shared" ref="AA2:AA21" si="6">R2+(IF(N2="x",1,0))</f>
        <v>8</v>
      </c>
      <c r="AB2" s="1">
        <f t="shared" ref="AB2:AB21" si="7">U2+P2</f>
        <v>1898</v>
      </c>
      <c r="AH2">
        <v>1</v>
      </c>
      <c r="AI2">
        <v>482</v>
      </c>
    </row>
    <row r="3" spans="1:35" x14ac:dyDescent="0.25">
      <c r="A3" s="9" t="s">
        <v>1</v>
      </c>
      <c r="C3">
        <v>23</v>
      </c>
      <c r="E3">
        <v>46</v>
      </c>
      <c r="I3">
        <v>29</v>
      </c>
      <c r="J3">
        <v>24</v>
      </c>
      <c r="M3">
        <v>32</v>
      </c>
      <c r="N3" s="4" t="s">
        <v>56</v>
      </c>
      <c r="P3" s="4">
        <v>1704</v>
      </c>
      <c r="Q3" s="4">
        <v>60</v>
      </c>
      <c r="R3" s="4">
        <v>7</v>
      </c>
      <c r="T3" s="3">
        <f t="shared" si="0"/>
        <v>5</v>
      </c>
      <c r="U3" s="2">
        <f t="shared" si="1"/>
        <v>154</v>
      </c>
      <c r="W3" s="1">
        <f t="shared" si="2"/>
        <v>2</v>
      </c>
      <c r="X3" s="9" t="str">
        <f t="shared" si="3"/>
        <v>Heywood</v>
      </c>
      <c r="Y3" s="1">
        <f t="shared" si="4"/>
        <v>65</v>
      </c>
      <c r="Z3" s="8">
        <f t="shared" si="5"/>
        <v>0.67708333333333337</v>
      </c>
      <c r="AA3" s="10">
        <f t="shared" si="6"/>
        <v>8</v>
      </c>
      <c r="AB3" s="1">
        <f t="shared" si="7"/>
        <v>1858</v>
      </c>
      <c r="AH3">
        <v>2</v>
      </c>
      <c r="AI3">
        <v>477</v>
      </c>
    </row>
    <row r="4" spans="1:35" x14ac:dyDescent="0.25">
      <c r="A4" s="9" t="s">
        <v>30</v>
      </c>
      <c r="B4">
        <v>78</v>
      </c>
      <c r="C4">
        <v>23</v>
      </c>
      <c r="D4">
        <v>36</v>
      </c>
      <c r="E4">
        <v>23</v>
      </c>
      <c r="F4">
        <v>33</v>
      </c>
      <c r="I4">
        <v>29</v>
      </c>
      <c r="J4">
        <v>24</v>
      </c>
      <c r="M4">
        <v>32</v>
      </c>
      <c r="N4" s="4" t="s">
        <v>56</v>
      </c>
      <c r="P4" s="4">
        <v>1570</v>
      </c>
      <c r="Q4" s="4">
        <v>57</v>
      </c>
      <c r="R4" s="4">
        <v>3</v>
      </c>
      <c r="T4" s="3">
        <f t="shared" si="0"/>
        <v>8</v>
      </c>
      <c r="U4" s="2">
        <f t="shared" si="1"/>
        <v>278</v>
      </c>
      <c r="W4" s="1">
        <f t="shared" si="2"/>
        <v>3</v>
      </c>
      <c r="X4" s="9" t="str">
        <f t="shared" si="3"/>
        <v>Fred</v>
      </c>
      <c r="Y4" s="1">
        <f t="shared" si="4"/>
        <v>65</v>
      </c>
      <c r="Z4" s="8">
        <f t="shared" si="5"/>
        <v>0.67708333333333337</v>
      </c>
      <c r="AA4" s="10">
        <f t="shared" si="6"/>
        <v>4</v>
      </c>
      <c r="AB4" s="1">
        <f t="shared" si="7"/>
        <v>1848</v>
      </c>
      <c r="AH4">
        <v>2</v>
      </c>
      <c r="AI4">
        <v>459</v>
      </c>
    </row>
    <row r="5" spans="1:35" x14ac:dyDescent="0.25">
      <c r="A5" s="9" t="s">
        <v>3</v>
      </c>
      <c r="C5">
        <v>46</v>
      </c>
      <c r="D5">
        <v>36</v>
      </c>
      <c r="E5">
        <v>23</v>
      </c>
      <c r="I5">
        <v>29</v>
      </c>
      <c r="J5">
        <v>24</v>
      </c>
      <c r="M5">
        <v>32</v>
      </c>
      <c r="N5" s="4" t="s">
        <v>56</v>
      </c>
      <c r="P5" s="4">
        <v>1641</v>
      </c>
      <c r="Q5" s="4">
        <v>58</v>
      </c>
      <c r="R5" s="4">
        <v>6</v>
      </c>
      <c r="T5" s="3">
        <f t="shared" si="0"/>
        <v>6</v>
      </c>
      <c r="U5" s="2">
        <f t="shared" si="1"/>
        <v>190</v>
      </c>
      <c r="W5" s="1">
        <f t="shared" si="2"/>
        <v>4</v>
      </c>
      <c r="X5" s="9" t="str">
        <f t="shared" si="3"/>
        <v>Nihls</v>
      </c>
      <c r="Y5" s="1">
        <f t="shared" si="4"/>
        <v>64</v>
      </c>
      <c r="Z5" s="8">
        <f t="shared" si="5"/>
        <v>0.66666666666666663</v>
      </c>
      <c r="AA5" s="10">
        <f t="shared" si="6"/>
        <v>7</v>
      </c>
      <c r="AB5" s="1">
        <f t="shared" si="7"/>
        <v>1831</v>
      </c>
      <c r="AH5">
        <v>2</v>
      </c>
      <c r="AI5">
        <v>442</v>
      </c>
    </row>
    <row r="6" spans="1:35" x14ac:dyDescent="0.25">
      <c r="A6" s="9" t="s">
        <v>41</v>
      </c>
      <c r="C6">
        <v>46</v>
      </c>
      <c r="E6">
        <v>23</v>
      </c>
      <c r="F6">
        <v>33</v>
      </c>
      <c r="I6">
        <v>29</v>
      </c>
      <c r="J6">
        <v>24</v>
      </c>
      <c r="L6">
        <v>32</v>
      </c>
      <c r="M6">
        <v>32</v>
      </c>
      <c r="N6" s="4" t="s">
        <v>56</v>
      </c>
      <c r="P6" s="4">
        <v>1600</v>
      </c>
      <c r="Q6" s="4">
        <v>57</v>
      </c>
      <c r="R6" s="4">
        <v>7</v>
      </c>
      <c r="T6" s="3">
        <f t="shared" si="0"/>
        <v>7</v>
      </c>
      <c r="U6" s="2">
        <f t="shared" si="1"/>
        <v>219</v>
      </c>
      <c r="W6" s="1">
        <f t="shared" si="2"/>
        <v>5</v>
      </c>
      <c r="X6" s="9" t="str">
        <f t="shared" si="3"/>
        <v>G Schocke</v>
      </c>
      <c r="Y6" s="1">
        <f t="shared" si="4"/>
        <v>64</v>
      </c>
      <c r="Z6" s="8">
        <f t="shared" si="5"/>
        <v>0.66666666666666663</v>
      </c>
      <c r="AA6" s="10">
        <f t="shared" si="6"/>
        <v>8</v>
      </c>
      <c r="AB6" s="1">
        <f t="shared" si="7"/>
        <v>1819</v>
      </c>
      <c r="AH6">
        <v>2</v>
      </c>
      <c r="AI6">
        <v>441</v>
      </c>
    </row>
    <row r="7" spans="1:35" x14ac:dyDescent="0.25">
      <c r="A7" s="9" t="s">
        <v>31</v>
      </c>
      <c r="C7">
        <v>23</v>
      </c>
      <c r="E7">
        <v>23</v>
      </c>
      <c r="H7">
        <v>32</v>
      </c>
      <c r="J7">
        <v>24</v>
      </c>
      <c r="N7" s="4"/>
      <c r="P7" s="4">
        <v>1685</v>
      </c>
      <c r="Q7" s="4">
        <v>60</v>
      </c>
      <c r="R7" s="4">
        <v>5</v>
      </c>
      <c r="T7" s="3">
        <f t="shared" si="0"/>
        <v>4</v>
      </c>
      <c r="U7" s="2">
        <f t="shared" si="1"/>
        <v>102</v>
      </c>
      <c r="W7" s="1">
        <f t="shared" si="2"/>
        <v>6</v>
      </c>
      <c r="X7" s="9" t="str">
        <f t="shared" si="3"/>
        <v>Simmington</v>
      </c>
      <c r="Y7" s="1">
        <f t="shared" si="4"/>
        <v>64</v>
      </c>
      <c r="Z7" s="8">
        <f t="shared" si="5"/>
        <v>0.66666666666666663</v>
      </c>
      <c r="AA7" s="10">
        <f t="shared" si="6"/>
        <v>5</v>
      </c>
      <c r="AB7" s="1">
        <f t="shared" si="7"/>
        <v>1787</v>
      </c>
      <c r="AH7">
        <v>1</v>
      </c>
      <c r="AI7">
        <v>419</v>
      </c>
    </row>
    <row r="8" spans="1:35" x14ac:dyDescent="0.25">
      <c r="A8" s="9" t="s">
        <v>9</v>
      </c>
      <c r="C8">
        <v>46</v>
      </c>
      <c r="E8">
        <v>23</v>
      </c>
      <c r="F8">
        <v>33</v>
      </c>
      <c r="I8">
        <v>29</v>
      </c>
      <c r="J8">
        <v>24</v>
      </c>
      <c r="K8">
        <v>37</v>
      </c>
      <c r="L8">
        <v>32</v>
      </c>
      <c r="N8" s="4" t="s">
        <v>56</v>
      </c>
      <c r="P8" s="4">
        <v>1544</v>
      </c>
      <c r="Q8" s="4">
        <v>55</v>
      </c>
      <c r="R8" s="4">
        <v>7</v>
      </c>
      <c r="T8" s="3">
        <f t="shared" si="0"/>
        <v>7</v>
      </c>
      <c r="U8" s="2">
        <f t="shared" si="1"/>
        <v>224</v>
      </c>
      <c r="W8" s="1">
        <f t="shared" si="2"/>
        <v>7</v>
      </c>
      <c r="X8" s="9" t="str">
        <f t="shared" si="3"/>
        <v>Bennett</v>
      </c>
      <c r="Y8" s="1">
        <f t="shared" si="4"/>
        <v>62</v>
      </c>
      <c r="Z8" s="8">
        <f t="shared" si="5"/>
        <v>0.64583333333333337</v>
      </c>
      <c r="AA8" s="10">
        <f t="shared" si="6"/>
        <v>8</v>
      </c>
      <c r="AB8" s="1">
        <f t="shared" si="7"/>
        <v>1768</v>
      </c>
      <c r="AH8">
        <v>2</v>
      </c>
      <c r="AI8">
        <v>418</v>
      </c>
    </row>
    <row r="9" spans="1:35" x14ac:dyDescent="0.25">
      <c r="A9" s="9" t="s">
        <v>24</v>
      </c>
      <c r="C9">
        <v>23</v>
      </c>
      <c r="E9">
        <v>46</v>
      </c>
      <c r="F9">
        <v>33</v>
      </c>
      <c r="G9">
        <v>34</v>
      </c>
      <c r="H9">
        <v>32</v>
      </c>
      <c r="I9">
        <v>29</v>
      </c>
      <c r="J9">
        <v>24</v>
      </c>
      <c r="L9">
        <v>32</v>
      </c>
      <c r="N9" s="4" t="s">
        <v>56</v>
      </c>
      <c r="P9" s="4">
        <v>1506</v>
      </c>
      <c r="Q9" s="4">
        <v>54</v>
      </c>
      <c r="R9" s="4">
        <v>6</v>
      </c>
      <c r="T9" s="3">
        <f t="shared" si="0"/>
        <v>8</v>
      </c>
      <c r="U9" s="2">
        <f t="shared" si="1"/>
        <v>253</v>
      </c>
      <c r="W9" s="1">
        <f t="shared" si="2"/>
        <v>8</v>
      </c>
      <c r="X9" s="9" t="str">
        <f t="shared" si="3"/>
        <v>M Colosimo</v>
      </c>
      <c r="Y9" s="1">
        <f t="shared" si="4"/>
        <v>62</v>
      </c>
      <c r="Z9" s="8">
        <f t="shared" si="5"/>
        <v>0.64583333333333337</v>
      </c>
      <c r="AA9" s="10">
        <f t="shared" si="6"/>
        <v>7</v>
      </c>
      <c r="AB9" s="1">
        <f t="shared" si="7"/>
        <v>1759</v>
      </c>
      <c r="AH9">
        <v>2</v>
      </c>
      <c r="AI9">
        <v>418</v>
      </c>
    </row>
    <row r="10" spans="1:35" x14ac:dyDescent="0.25">
      <c r="A10" s="9" t="s">
        <v>26</v>
      </c>
      <c r="C10">
        <v>23</v>
      </c>
      <c r="E10">
        <v>46</v>
      </c>
      <c r="G10">
        <v>34</v>
      </c>
      <c r="H10">
        <v>32</v>
      </c>
      <c r="J10">
        <v>24</v>
      </c>
      <c r="L10">
        <v>32</v>
      </c>
      <c r="M10">
        <v>32</v>
      </c>
      <c r="N10" s="4" t="s">
        <v>56</v>
      </c>
      <c r="P10" s="4">
        <v>1508</v>
      </c>
      <c r="Q10" s="4">
        <v>53</v>
      </c>
      <c r="R10" s="4">
        <v>6</v>
      </c>
      <c r="T10" s="3">
        <f t="shared" si="0"/>
        <v>7</v>
      </c>
      <c r="U10" s="2">
        <f t="shared" si="1"/>
        <v>223</v>
      </c>
      <c r="W10" s="1">
        <f t="shared" si="2"/>
        <v>9</v>
      </c>
      <c r="X10" s="9" t="str">
        <f t="shared" si="3"/>
        <v>R Berlin</v>
      </c>
      <c r="Y10" s="1">
        <f t="shared" si="4"/>
        <v>60</v>
      </c>
      <c r="Z10" s="8">
        <f t="shared" si="5"/>
        <v>0.625</v>
      </c>
      <c r="AA10" s="10">
        <f t="shared" si="6"/>
        <v>7</v>
      </c>
      <c r="AB10" s="1">
        <f t="shared" si="7"/>
        <v>1731</v>
      </c>
      <c r="AH10">
        <v>2</v>
      </c>
      <c r="AI10">
        <v>413</v>
      </c>
    </row>
    <row r="11" spans="1:35" x14ac:dyDescent="0.25">
      <c r="A11" s="9" t="s">
        <v>25</v>
      </c>
      <c r="C11">
        <v>23</v>
      </c>
      <c r="E11">
        <v>46</v>
      </c>
      <c r="G11">
        <v>34</v>
      </c>
      <c r="J11">
        <v>24</v>
      </c>
      <c r="M11">
        <v>32</v>
      </c>
      <c r="N11" s="4" t="s">
        <v>56</v>
      </c>
      <c r="P11" s="4">
        <v>1538</v>
      </c>
      <c r="Q11" s="4">
        <v>56</v>
      </c>
      <c r="R11" s="4">
        <v>5</v>
      </c>
      <c r="T11" s="3">
        <f t="shared" si="0"/>
        <v>5</v>
      </c>
      <c r="U11" s="2">
        <f t="shared" si="1"/>
        <v>159</v>
      </c>
      <c r="W11" s="1">
        <f t="shared" si="2"/>
        <v>10</v>
      </c>
      <c r="X11" s="9" t="str">
        <f t="shared" si="3"/>
        <v xml:space="preserve">Nagel </v>
      </c>
      <c r="Y11" s="1">
        <f t="shared" si="4"/>
        <v>61</v>
      </c>
      <c r="Z11" s="8">
        <f t="shared" si="5"/>
        <v>0.63541666666666663</v>
      </c>
      <c r="AA11" s="10">
        <f t="shared" si="6"/>
        <v>6</v>
      </c>
      <c r="AB11" s="1">
        <f t="shared" si="7"/>
        <v>1697</v>
      </c>
      <c r="AH11">
        <v>2</v>
      </c>
      <c r="AI11">
        <v>409</v>
      </c>
    </row>
    <row r="12" spans="1:35" x14ac:dyDescent="0.25">
      <c r="A12" s="9" t="s">
        <v>2</v>
      </c>
      <c r="C12">
        <v>23</v>
      </c>
      <c r="E12">
        <v>23</v>
      </c>
      <c r="H12">
        <v>32</v>
      </c>
      <c r="I12">
        <v>58</v>
      </c>
      <c r="J12">
        <v>24</v>
      </c>
      <c r="N12" s="4" t="s">
        <v>56</v>
      </c>
      <c r="P12" s="4">
        <v>1524</v>
      </c>
      <c r="Q12" s="4">
        <v>56</v>
      </c>
      <c r="R12" s="4">
        <v>4</v>
      </c>
      <c r="T12" s="3">
        <f t="shared" si="0"/>
        <v>5</v>
      </c>
      <c r="U12" s="2">
        <f t="shared" si="1"/>
        <v>160</v>
      </c>
      <c r="W12" s="1">
        <f t="shared" si="2"/>
        <v>11</v>
      </c>
      <c r="X12" s="9" t="str">
        <f t="shared" si="3"/>
        <v>Blais</v>
      </c>
      <c r="Y12" s="1">
        <f t="shared" si="4"/>
        <v>61</v>
      </c>
      <c r="Z12" s="8">
        <f t="shared" si="5"/>
        <v>0.63541666666666663</v>
      </c>
      <c r="AA12" s="10">
        <f t="shared" si="6"/>
        <v>5</v>
      </c>
      <c r="AB12" s="1">
        <f t="shared" si="7"/>
        <v>1684</v>
      </c>
      <c r="AH12">
        <v>2</v>
      </c>
      <c r="AI12">
        <v>406</v>
      </c>
    </row>
    <row r="13" spans="1:35" x14ac:dyDescent="0.25">
      <c r="A13" s="9" t="s">
        <v>5</v>
      </c>
      <c r="C13">
        <v>46</v>
      </c>
      <c r="E13">
        <v>23</v>
      </c>
      <c r="G13">
        <v>34</v>
      </c>
      <c r="H13">
        <v>32</v>
      </c>
      <c r="I13">
        <v>29</v>
      </c>
      <c r="J13">
        <v>24</v>
      </c>
      <c r="K13">
        <v>37</v>
      </c>
      <c r="L13">
        <v>32</v>
      </c>
      <c r="N13" s="4" t="s">
        <v>56</v>
      </c>
      <c r="P13" s="4">
        <v>1413</v>
      </c>
      <c r="Q13" s="4">
        <v>51</v>
      </c>
      <c r="R13" s="4">
        <v>7</v>
      </c>
      <c r="T13" s="3">
        <f t="shared" si="0"/>
        <v>8</v>
      </c>
      <c r="U13" s="2">
        <f t="shared" si="1"/>
        <v>257</v>
      </c>
      <c r="W13" s="1">
        <f t="shared" si="2"/>
        <v>12</v>
      </c>
      <c r="X13" s="9" t="str">
        <f t="shared" si="3"/>
        <v>Messer</v>
      </c>
      <c r="Y13" s="1">
        <f t="shared" si="4"/>
        <v>59</v>
      </c>
      <c r="Z13" s="8">
        <f t="shared" si="5"/>
        <v>0.61458333333333337</v>
      </c>
      <c r="AA13" s="10">
        <f t="shared" si="6"/>
        <v>8</v>
      </c>
      <c r="AB13" s="1">
        <f t="shared" si="7"/>
        <v>1670</v>
      </c>
      <c r="AH13">
        <v>1</v>
      </c>
      <c r="AI13">
        <v>404</v>
      </c>
    </row>
    <row r="14" spans="1:35" x14ac:dyDescent="0.25">
      <c r="A14" s="9" t="s">
        <v>6</v>
      </c>
      <c r="C14">
        <v>23</v>
      </c>
      <c r="D14">
        <v>72</v>
      </c>
      <c r="E14">
        <v>23</v>
      </c>
      <c r="F14">
        <v>33</v>
      </c>
      <c r="I14">
        <v>29</v>
      </c>
      <c r="J14">
        <v>24</v>
      </c>
      <c r="M14">
        <v>32</v>
      </c>
      <c r="N14" s="4" t="s">
        <v>56</v>
      </c>
      <c r="P14" s="4">
        <v>1321</v>
      </c>
      <c r="Q14" s="4">
        <v>49</v>
      </c>
      <c r="R14" s="4">
        <v>4</v>
      </c>
      <c r="T14" s="3">
        <f t="shared" si="0"/>
        <v>7</v>
      </c>
      <c r="U14" s="2">
        <f t="shared" si="1"/>
        <v>236</v>
      </c>
      <c r="W14" s="1">
        <f t="shared" si="2"/>
        <v>13</v>
      </c>
      <c r="X14" s="9" t="str">
        <f t="shared" si="3"/>
        <v>Roberts</v>
      </c>
      <c r="Y14" s="1">
        <f t="shared" si="4"/>
        <v>56</v>
      </c>
      <c r="Z14" s="8">
        <f t="shared" si="5"/>
        <v>0.58333333333333337</v>
      </c>
      <c r="AA14" s="10">
        <f t="shared" si="6"/>
        <v>5</v>
      </c>
      <c r="AB14" s="1">
        <f t="shared" si="7"/>
        <v>1557</v>
      </c>
      <c r="AH14">
        <v>1</v>
      </c>
      <c r="AI14">
        <v>397</v>
      </c>
    </row>
    <row r="15" spans="1:35" x14ac:dyDescent="0.25">
      <c r="A15" s="9" t="s">
        <v>4</v>
      </c>
      <c r="C15">
        <v>23</v>
      </c>
      <c r="E15">
        <v>23</v>
      </c>
      <c r="F15">
        <v>33</v>
      </c>
      <c r="N15" s="4"/>
      <c r="P15" s="4">
        <v>1460</v>
      </c>
      <c r="Q15" s="4">
        <v>53</v>
      </c>
      <c r="R15" s="4">
        <v>5</v>
      </c>
      <c r="T15" s="3">
        <f t="shared" si="0"/>
        <v>3</v>
      </c>
      <c r="U15" s="2">
        <f t="shared" si="1"/>
        <v>79</v>
      </c>
      <c r="W15" s="1">
        <f t="shared" si="2"/>
        <v>14</v>
      </c>
      <c r="X15" s="9" t="str">
        <f t="shared" si="3"/>
        <v>Gross</v>
      </c>
      <c r="Y15" s="1">
        <f t="shared" si="4"/>
        <v>56</v>
      </c>
      <c r="Z15" s="8">
        <f t="shared" si="5"/>
        <v>0.58333333333333337</v>
      </c>
      <c r="AA15" s="10">
        <f t="shared" si="6"/>
        <v>5</v>
      </c>
      <c r="AB15" s="1">
        <f t="shared" si="7"/>
        <v>1539</v>
      </c>
      <c r="AH15">
        <v>2</v>
      </c>
      <c r="AI15">
        <v>383</v>
      </c>
    </row>
    <row r="16" spans="1:35" x14ac:dyDescent="0.25">
      <c r="A16" s="9" t="s">
        <v>7</v>
      </c>
      <c r="C16">
        <v>23</v>
      </c>
      <c r="E16">
        <v>46</v>
      </c>
      <c r="H16">
        <v>32</v>
      </c>
      <c r="I16">
        <v>29</v>
      </c>
      <c r="J16">
        <v>24</v>
      </c>
      <c r="L16">
        <v>32</v>
      </c>
      <c r="M16">
        <v>32</v>
      </c>
      <c r="N16" s="4" t="s">
        <v>56</v>
      </c>
      <c r="P16" s="4">
        <v>1302</v>
      </c>
      <c r="Q16" s="4">
        <v>46</v>
      </c>
      <c r="R16" s="4">
        <v>4</v>
      </c>
      <c r="T16" s="3">
        <f t="shared" si="0"/>
        <v>7</v>
      </c>
      <c r="U16" s="2">
        <f t="shared" si="1"/>
        <v>218</v>
      </c>
      <c r="W16" s="1">
        <f t="shared" si="2"/>
        <v>15</v>
      </c>
      <c r="X16" s="9" t="str">
        <f t="shared" si="3"/>
        <v>Kim</v>
      </c>
      <c r="Y16" s="1">
        <f t="shared" si="4"/>
        <v>53</v>
      </c>
      <c r="Z16" s="8">
        <f t="shared" si="5"/>
        <v>0.55208333333333337</v>
      </c>
      <c r="AA16" s="10">
        <f t="shared" si="6"/>
        <v>5</v>
      </c>
      <c r="AB16" s="1">
        <f t="shared" si="7"/>
        <v>1520</v>
      </c>
      <c r="AH16">
        <v>2</v>
      </c>
      <c r="AI16">
        <v>379</v>
      </c>
    </row>
    <row r="17" spans="1:35" x14ac:dyDescent="0.25">
      <c r="A17" s="9" t="s">
        <v>29</v>
      </c>
      <c r="N17" s="4"/>
      <c r="P17" s="4">
        <v>1399</v>
      </c>
      <c r="Q17" s="4">
        <v>50</v>
      </c>
      <c r="R17" s="4">
        <v>6</v>
      </c>
      <c r="T17" s="3">
        <f t="shared" si="0"/>
        <v>0</v>
      </c>
      <c r="U17" s="2">
        <f t="shared" si="1"/>
        <v>0</v>
      </c>
      <c r="W17" s="1">
        <f t="shared" si="2"/>
        <v>16</v>
      </c>
      <c r="X17" s="9" t="str">
        <f t="shared" si="3"/>
        <v>Khalaf</v>
      </c>
      <c r="Y17" s="1">
        <f t="shared" si="4"/>
        <v>50</v>
      </c>
      <c r="Z17" s="8">
        <f t="shared" si="5"/>
        <v>0.52083333333333337</v>
      </c>
      <c r="AA17" s="10">
        <f t="shared" si="6"/>
        <v>6</v>
      </c>
      <c r="AB17" s="1">
        <f t="shared" si="7"/>
        <v>1399</v>
      </c>
      <c r="AH17">
        <v>2</v>
      </c>
      <c r="AI17">
        <v>370</v>
      </c>
    </row>
    <row r="18" spans="1:35" x14ac:dyDescent="0.25">
      <c r="A18" s="9" t="s">
        <v>27</v>
      </c>
      <c r="C18">
        <v>46</v>
      </c>
      <c r="E18">
        <v>23</v>
      </c>
      <c r="G18">
        <v>34</v>
      </c>
      <c r="J18">
        <v>24</v>
      </c>
      <c r="L18">
        <v>32</v>
      </c>
      <c r="N18" s="4" t="s">
        <v>56</v>
      </c>
      <c r="P18" s="4">
        <v>1169</v>
      </c>
      <c r="Q18" s="4">
        <v>42</v>
      </c>
      <c r="R18" s="4">
        <v>4</v>
      </c>
      <c r="T18" s="3">
        <f t="shared" si="0"/>
        <v>5</v>
      </c>
      <c r="U18" s="2">
        <f t="shared" si="1"/>
        <v>159</v>
      </c>
      <c r="W18" s="1">
        <f t="shared" si="2"/>
        <v>17</v>
      </c>
      <c r="X18" s="9" t="str">
        <f t="shared" si="3"/>
        <v>P Schocke</v>
      </c>
      <c r="Y18" s="1">
        <f t="shared" si="4"/>
        <v>47</v>
      </c>
      <c r="Z18" s="8">
        <f t="shared" si="5"/>
        <v>0.48958333333333331</v>
      </c>
      <c r="AA18" s="10">
        <f t="shared" si="6"/>
        <v>5</v>
      </c>
      <c r="AB18" s="1">
        <f t="shared" si="7"/>
        <v>1328</v>
      </c>
      <c r="AH18">
        <v>1</v>
      </c>
      <c r="AI18">
        <v>363</v>
      </c>
    </row>
    <row r="19" spans="1:35" x14ac:dyDescent="0.25">
      <c r="A19" s="9" t="s">
        <v>23</v>
      </c>
      <c r="C19">
        <v>23</v>
      </c>
      <c r="D19">
        <v>36</v>
      </c>
      <c r="E19">
        <v>23</v>
      </c>
      <c r="H19">
        <v>32</v>
      </c>
      <c r="J19">
        <v>24</v>
      </c>
      <c r="N19" s="4"/>
      <c r="P19" s="4">
        <v>1152</v>
      </c>
      <c r="Q19" s="4">
        <v>42</v>
      </c>
      <c r="R19" s="4">
        <v>3</v>
      </c>
      <c r="T19" s="3">
        <f t="shared" si="0"/>
        <v>5</v>
      </c>
      <c r="U19" s="2">
        <f t="shared" si="1"/>
        <v>138</v>
      </c>
      <c r="W19" s="1">
        <f t="shared" si="2"/>
        <v>18</v>
      </c>
      <c r="X19" s="9" t="str">
        <f t="shared" si="3"/>
        <v>N Colosimo</v>
      </c>
      <c r="Y19" s="1">
        <f t="shared" si="4"/>
        <v>47</v>
      </c>
      <c r="Z19" s="8">
        <f t="shared" si="5"/>
        <v>0.48958333333333331</v>
      </c>
      <c r="AA19" s="10">
        <f t="shared" si="6"/>
        <v>3</v>
      </c>
      <c r="AB19" s="1">
        <f t="shared" si="7"/>
        <v>1290</v>
      </c>
      <c r="AH19">
        <v>0</v>
      </c>
      <c r="AI19">
        <v>317</v>
      </c>
    </row>
    <row r="20" spans="1:35" x14ac:dyDescent="0.25">
      <c r="A20" s="9" t="s">
        <v>32</v>
      </c>
      <c r="N20" s="4"/>
      <c r="P20" s="4">
        <v>1281</v>
      </c>
      <c r="Q20" s="4">
        <v>45</v>
      </c>
      <c r="R20" s="4">
        <v>5</v>
      </c>
      <c r="T20" s="3">
        <f t="shared" si="0"/>
        <v>0</v>
      </c>
      <c r="U20" s="2">
        <f t="shared" si="1"/>
        <v>0</v>
      </c>
      <c r="W20" s="1">
        <f t="shared" si="2"/>
        <v>19</v>
      </c>
      <c r="X20" s="9" t="str">
        <f t="shared" si="3"/>
        <v>Casey</v>
      </c>
      <c r="Y20" s="1">
        <f t="shared" si="4"/>
        <v>45</v>
      </c>
      <c r="Z20" s="8">
        <f t="shared" si="5"/>
        <v>0.46875</v>
      </c>
      <c r="AA20" s="10">
        <f t="shared" si="6"/>
        <v>5</v>
      </c>
      <c r="AB20" s="1">
        <f t="shared" si="7"/>
        <v>1281</v>
      </c>
      <c r="AH20">
        <v>1</v>
      </c>
      <c r="AI20">
        <v>298</v>
      </c>
    </row>
    <row r="21" spans="1:35" x14ac:dyDescent="0.25">
      <c r="A21" s="9" t="s">
        <v>33</v>
      </c>
      <c r="N21" s="4"/>
      <c r="P21" s="4">
        <v>892</v>
      </c>
      <c r="Q21" s="4">
        <v>35</v>
      </c>
      <c r="R21" s="4">
        <v>1</v>
      </c>
      <c r="T21" s="3">
        <f t="shared" si="0"/>
        <v>0</v>
      </c>
      <c r="U21" s="2">
        <f t="shared" si="1"/>
        <v>0</v>
      </c>
      <c r="W21" s="1">
        <f t="shared" si="2"/>
        <v>20</v>
      </c>
      <c r="X21" s="9" t="str">
        <f t="shared" si="3"/>
        <v>Reynoso</v>
      </c>
      <c r="Y21" s="1">
        <f t="shared" si="4"/>
        <v>35</v>
      </c>
      <c r="Z21" s="8">
        <f t="shared" si="5"/>
        <v>0.36458333333333331</v>
      </c>
      <c r="AA21" s="10">
        <f t="shared" si="6"/>
        <v>1</v>
      </c>
      <c r="AB21" s="1">
        <f t="shared" si="7"/>
        <v>892</v>
      </c>
      <c r="AH21">
        <v>1</v>
      </c>
      <c r="AI21">
        <v>279</v>
      </c>
    </row>
    <row r="23" spans="1:35" x14ac:dyDescent="0.25">
      <c r="Y23" s="6">
        <v>96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activeCell="Y24" sqref="Y24"/>
    </sheetView>
  </sheetViews>
  <sheetFormatPr defaultRowHeight="15" x14ac:dyDescent="0.25"/>
  <cols>
    <col min="2" max="10" width="5.140625" bestFit="1" customWidth="1"/>
    <col min="11" max="13" width="6.140625" bestFit="1" customWidth="1"/>
    <col min="14" max="14" width="4.5703125" style="3" bestFit="1" customWidth="1"/>
    <col min="15" max="15" width="3.140625" customWidth="1"/>
    <col min="16" max="16" width="8.140625" style="3" bestFit="1" customWidth="1"/>
    <col min="17" max="17" width="8.42578125" style="3" bestFit="1" customWidth="1"/>
    <col min="18" max="18" width="8.42578125" style="3" customWidth="1"/>
    <col min="19" max="19" width="1.5703125" customWidth="1"/>
    <col min="20" max="20" width="9.140625" style="3"/>
    <col min="21" max="21" width="4.140625" style="2" bestFit="1" customWidth="1"/>
    <col min="22" max="22" width="2" style="3" customWidth="1"/>
    <col min="23" max="23" width="6" style="1" bestFit="1" customWidth="1"/>
    <col min="24" max="24" width="10.140625" style="1" customWidth="1"/>
    <col min="25" max="25" width="7.140625" style="1" bestFit="1" customWidth="1"/>
    <col min="26" max="26" width="6.85546875" style="1" customWidth="1"/>
    <col min="27" max="27" width="5.85546875" style="1" bestFit="1" customWidth="1"/>
    <col min="28" max="28" width="6.5703125" style="1" bestFit="1" customWidth="1"/>
  </cols>
  <sheetData>
    <row r="1" spans="1:35" x14ac:dyDescent="0.2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s="3" t="s">
        <v>55</v>
      </c>
      <c r="P1" s="3" t="s">
        <v>36</v>
      </c>
      <c r="Q1" s="3" t="s">
        <v>35</v>
      </c>
      <c r="R1" s="3" t="s">
        <v>42</v>
      </c>
      <c r="T1" s="3" t="s">
        <v>34</v>
      </c>
      <c r="U1" s="2" t="s">
        <v>10</v>
      </c>
      <c r="W1" s="1" t="s">
        <v>0</v>
      </c>
      <c r="X1" s="1" t="s">
        <v>60</v>
      </c>
      <c r="Y1" s="1" t="s">
        <v>58</v>
      </c>
      <c r="Z1" s="1" t="s">
        <v>39</v>
      </c>
      <c r="AA1" s="1" t="s">
        <v>57</v>
      </c>
      <c r="AB1" s="1" t="s">
        <v>59</v>
      </c>
    </row>
    <row r="2" spans="1:35" x14ac:dyDescent="0.25">
      <c r="A2" s="9" t="s">
        <v>28</v>
      </c>
      <c r="B2">
        <v>28</v>
      </c>
      <c r="C2">
        <v>25</v>
      </c>
      <c r="D2">
        <v>52</v>
      </c>
      <c r="E2">
        <v>28</v>
      </c>
      <c r="G2">
        <v>26</v>
      </c>
      <c r="I2">
        <v>25</v>
      </c>
      <c r="J2">
        <v>26</v>
      </c>
      <c r="K2">
        <v>24</v>
      </c>
      <c r="L2">
        <v>26</v>
      </c>
      <c r="N2" s="4" t="s">
        <v>56</v>
      </c>
      <c r="P2" s="4">
        <v>1898</v>
      </c>
      <c r="Q2" s="4">
        <v>66</v>
      </c>
      <c r="R2" s="4">
        <v>8</v>
      </c>
      <c r="T2" s="3">
        <f t="shared" ref="T2:T21" si="0">COUNT(B2:M2)</f>
        <v>9</v>
      </c>
      <c r="U2" s="2">
        <f t="shared" ref="U2:U21" si="1">SUM(B2:M2)</f>
        <v>260</v>
      </c>
      <c r="W2" s="1">
        <f t="shared" ref="W2:W21" si="2">RANK(AB2,$AB$2:$AB$21,)</f>
        <v>1</v>
      </c>
      <c r="X2" s="9" t="str">
        <f t="shared" ref="X2:X21" si="3">A2</f>
        <v>Bouza</v>
      </c>
      <c r="Y2" s="1">
        <f t="shared" ref="Y2:Y21" si="4">T2+Q2</f>
        <v>75</v>
      </c>
      <c r="Z2" s="8">
        <f t="shared" ref="Z2:Z21" si="5">Y2/$Y$23</f>
        <v>0.69444444444444442</v>
      </c>
      <c r="AA2" s="10">
        <f t="shared" ref="AA2:AA21" si="6">R2+(IF(N2="x",1,0))</f>
        <v>9</v>
      </c>
      <c r="AB2" s="1">
        <f t="shared" ref="AB2:AB21" si="7">U2+P2</f>
        <v>2158</v>
      </c>
      <c r="AH2">
        <v>1</v>
      </c>
      <c r="AI2">
        <v>482</v>
      </c>
    </row>
    <row r="3" spans="1:35" x14ac:dyDescent="0.25">
      <c r="A3" s="9" t="s">
        <v>41</v>
      </c>
      <c r="B3">
        <v>28</v>
      </c>
      <c r="C3">
        <v>25</v>
      </c>
      <c r="D3">
        <v>52</v>
      </c>
      <c r="E3">
        <v>28</v>
      </c>
      <c r="G3">
        <v>26</v>
      </c>
      <c r="I3">
        <v>25</v>
      </c>
      <c r="J3">
        <v>26</v>
      </c>
      <c r="K3">
        <v>24</v>
      </c>
      <c r="L3">
        <v>26</v>
      </c>
      <c r="N3" s="4" t="s">
        <v>56</v>
      </c>
      <c r="P3" s="4">
        <v>1819</v>
      </c>
      <c r="Q3" s="4">
        <v>64</v>
      </c>
      <c r="R3" s="4">
        <v>8</v>
      </c>
      <c r="T3" s="3">
        <f t="shared" si="0"/>
        <v>9</v>
      </c>
      <c r="U3" s="2">
        <f t="shared" si="1"/>
        <v>260</v>
      </c>
      <c r="W3" s="1">
        <f t="shared" si="2"/>
        <v>2</v>
      </c>
      <c r="X3" s="9" t="str">
        <f t="shared" si="3"/>
        <v>G Schocke</v>
      </c>
      <c r="Y3" s="1">
        <f t="shared" si="4"/>
        <v>73</v>
      </c>
      <c r="Z3" s="8">
        <f t="shared" si="5"/>
        <v>0.67592592592592593</v>
      </c>
      <c r="AA3" s="10">
        <f t="shared" si="6"/>
        <v>9</v>
      </c>
      <c r="AB3" s="1">
        <f t="shared" si="7"/>
        <v>2079</v>
      </c>
      <c r="AH3">
        <v>2</v>
      </c>
      <c r="AI3">
        <v>477</v>
      </c>
    </row>
    <row r="4" spans="1:35" x14ac:dyDescent="0.25">
      <c r="A4" s="9" t="s">
        <v>1</v>
      </c>
      <c r="B4">
        <v>28</v>
      </c>
      <c r="C4">
        <v>25</v>
      </c>
      <c r="E4">
        <v>28</v>
      </c>
      <c r="G4">
        <v>26</v>
      </c>
      <c r="J4">
        <v>26</v>
      </c>
      <c r="K4">
        <v>24</v>
      </c>
      <c r="L4">
        <v>26</v>
      </c>
      <c r="N4" s="4"/>
      <c r="P4" s="4">
        <v>1858</v>
      </c>
      <c r="Q4" s="4">
        <v>65</v>
      </c>
      <c r="R4" s="4">
        <v>8</v>
      </c>
      <c r="T4" s="3">
        <f t="shared" si="0"/>
        <v>7</v>
      </c>
      <c r="U4" s="2">
        <f t="shared" si="1"/>
        <v>183</v>
      </c>
      <c r="W4" s="1">
        <f t="shared" si="2"/>
        <v>3</v>
      </c>
      <c r="X4" s="9" t="str">
        <f t="shared" si="3"/>
        <v>Heywood</v>
      </c>
      <c r="Y4" s="1">
        <f t="shared" si="4"/>
        <v>72</v>
      </c>
      <c r="Z4" s="8">
        <f t="shared" si="5"/>
        <v>0.66666666666666663</v>
      </c>
      <c r="AA4" s="10">
        <f t="shared" si="6"/>
        <v>8</v>
      </c>
      <c r="AB4" s="1">
        <f t="shared" si="7"/>
        <v>2041</v>
      </c>
      <c r="AH4">
        <v>2</v>
      </c>
      <c r="AI4">
        <v>459</v>
      </c>
    </row>
    <row r="5" spans="1:35" x14ac:dyDescent="0.25">
      <c r="A5" s="9" t="s">
        <v>31</v>
      </c>
      <c r="C5">
        <v>25</v>
      </c>
      <c r="D5">
        <v>26</v>
      </c>
      <c r="G5">
        <v>26</v>
      </c>
      <c r="H5">
        <v>36</v>
      </c>
      <c r="I5">
        <v>25</v>
      </c>
      <c r="J5">
        <v>26</v>
      </c>
      <c r="K5">
        <v>24</v>
      </c>
      <c r="L5">
        <v>52</v>
      </c>
      <c r="N5" s="4" t="s">
        <v>56</v>
      </c>
      <c r="P5" s="4">
        <v>1787</v>
      </c>
      <c r="Q5" s="4">
        <v>64</v>
      </c>
      <c r="R5" s="4">
        <v>5</v>
      </c>
      <c r="T5" s="3">
        <f t="shared" si="0"/>
        <v>8</v>
      </c>
      <c r="U5" s="2">
        <f t="shared" si="1"/>
        <v>240</v>
      </c>
      <c r="W5" s="1">
        <f t="shared" si="2"/>
        <v>4</v>
      </c>
      <c r="X5" s="9" t="str">
        <f t="shared" si="3"/>
        <v>Simmington</v>
      </c>
      <c r="Y5" s="1">
        <f t="shared" si="4"/>
        <v>72</v>
      </c>
      <c r="Z5" s="8">
        <f t="shared" si="5"/>
        <v>0.66666666666666663</v>
      </c>
      <c r="AA5" s="10">
        <f t="shared" si="6"/>
        <v>6</v>
      </c>
      <c r="AB5" s="1">
        <f t="shared" si="7"/>
        <v>2027</v>
      </c>
      <c r="AH5">
        <v>2</v>
      </c>
      <c r="AI5">
        <v>442</v>
      </c>
    </row>
    <row r="6" spans="1:35" x14ac:dyDescent="0.25">
      <c r="A6" s="9" t="s">
        <v>30</v>
      </c>
      <c r="C6">
        <v>25</v>
      </c>
      <c r="D6">
        <v>26</v>
      </c>
      <c r="G6">
        <v>26</v>
      </c>
      <c r="I6">
        <v>25</v>
      </c>
      <c r="J6">
        <v>26</v>
      </c>
      <c r="K6">
        <v>24</v>
      </c>
      <c r="L6">
        <v>26</v>
      </c>
      <c r="N6" s="4"/>
      <c r="P6" s="4">
        <v>1848</v>
      </c>
      <c r="Q6" s="4">
        <v>65</v>
      </c>
      <c r="R6" s="4">
        <v>4</v>
      </c>
      <c r="T6" s="3">
        <f t="shared" si="0"/>
        <v>7</v>
      </c>
      <c r="U6" s="2">
        <f t="shared" si="1"/>
        <v>178</v>
      </c>
      <c r="W6" s="1">
        <f t="shared" si="2"/>
        <v>5</v>
      </c>
      <c r="X6" s="9" t="str">
        <f t="shared" si="3"/>
        <v>Fred</v>
      </c>
      <c r="Y6" s="1">
        <f t="shared" si="4"/>
        <v>72</v>
      </c>
      <c r="Z6" s="8">
        <f t="shared" si="5"/>
        <v>0.66666666666666663</v>
      </c>
      <c r="AA6" s="10">
        <f t="shared" si="6"/>
        <v>4</v>
      </c>
      <c r="AB6" s="1">
        <f t="shared" si="7"/>
        <v>2026</v>
      </c>
      <c r="AH6">
        <v>2</v>
      </c>
      <c r="AI6">
        <v>441</v>
      </c>
    </row>
    <row r="7" spans="1:35" x14ac:dyDescent="0.25">
      <c r="A7" s="9" t="s">
        <v>3</v>
      </c>
      <c r="B7">
        <v>28</v>
      </c>
      <c r="D7">
        <v>26</v>
      </c>
      <c r="E7">
        <v>28</v>
      </c>
      <c r="I7">
        <v>25</v>
      </c>
      <c r="J7">
        <v>26</v>
      </c>
      <c r="K7">
        <v>48</v>
      </c>
      <c r="N7" s="4" t="s">
        <v>56</v>
      </c>
      <c r="P7" s="4">
        <v>1831</v>
      </c>
      <c r="Q7" s="4">
        <v>64</v>
      </c>
      <c r="R7" s="4">
        <v>7</v>
      </c>
      <c r="T7" s="3">
        <f t="shared" si="0"/>
        <v>6</v>
      </c>
      <c r="U7" s="2">
        <f t="shared" si="1"/>
        <v>181</v>
      </c>
      <c r="W7" s="1">
        <f t="shared" si="2"/>
        <v>6</v>
      </c>
      <c r="X7" s="9" t="str">
        <f t="shared" si="3"/>
        <v>Nihls</v>
      </c>
      <c r="Y7" s="1">
        <f t="shared" si="4"/>
        <v>70</v>
      </c>
      <c r="Z7" s="8">
        <f t="shared" si="5"/>
        <v>0.64814814814814814</v>
      </c>
      <c r="AA7" s="10">
        <f t="shared" si="6"/>
        <v>8</v>
      </c>
      <c r="AB7" s="1">
        <f t="shared" si="7"/>
        <v>2012</v>
      </c>
      <c r="AH7">
        <v>1</v>
      </c>
      <c r="AI7">
        <v>419</v>
      </c>
    </row>
    <row r="8" spans="1:35" x14ac:dyDescent="0.25">
      <c r="A8" s="9" t="s">
        <v>9</v>
      </c>
      <c r="B8">
        <v>28</v>
      </c>
      <c r="C8">
        <v>25</v>
      </c>
      <c r="D8">
        <v>26</v>
      </c>
      <c r="G8">
        <v>26</v>
      </c>
      <c r="I8">
        <v>25</v>
      </c>
      <c r="J8">
        <v>26</v>
      </c>
      <c r="K8">
        <v>48</v>
      </c>
      <c r="L8">
        <v>26</v>
      </c>
      <c r="N8" s="4" t="s">
        <v>56</v>
      </c>
      <c r="P8" s="4">
        <v>1768</v>
      </c>
      <c r="Q8" s="4">
        <v>62</v>
      </c>
      <c r="R8" s="4">
        <v>8</v>
      </c>
      <c r="T8" s="3">
        <f t="shared" si="0"/>
        <v>8</v>
      </c>
      <c r="U8" s="2">
        <f t="shared" si="1"/>
        <v>230</v>
      </c>
      <c r="W8" s="1">
        <f t="shared" si="2"/>
        <v>7</v>
      </c>
      <c r="X8" s="9" t="str">
        <f t="shared" si="3"/>
        <v>Bennett</v>
      </c>
      <c r="Y8" s="1">
        <f t="shared" si="4"/>
        <v>70</v>
      </c>
      <c r="Z8" s="8">
        <f t="shared" si="5"/>
        <v>0.64814814814814814</v>
      </c>
      <c r="AA8" s="10">
        <f t="shared" si="6"/>
        <v>9</v>
      </c>
      <c r="AB8" s="1">
        <f t="shared" si="7"/>
        <v>1998</v>
      </c>
      <c r="AH8">
        <v>2</v>
      </c>
      <c r="AI8">
        <v>418</v>
      </c>
    </row>
    <row r="9" spans="1:35" x14ac:dyDescent="0.25">
      <c r="A9" s="9" t="s">
        <v>5</v>
      </c>
      <c r="B9">
        <v>28</v>
      </c>
      <c r="C9">
        <v>50</v>
      </c>
      <c r="D9">
        <v>26</v>
      </c>
      <c r="E9">
        <v>28</v>
      </c>
      <c r="G9">
        <v>26</v>
      </c>
      <c r="I9">
        <v>25</v>
      </c>
      <c r="J9">
        <v>26</v>
      </c>
      <c r="K9">
        <v>24</v>
      </c>
      <c r="L9">
        <v>26</v>
      </c>
      <c r="N9" s="4" t="s">
        <v>56</v>
      </c>
      <c r="P9" s="4">
        <v>1670</v>
      </c>
      <c r="Q9" s="4">
        <v>59</v>
      </c>
      <c r="R9" s="4">
        <v>8</v>
      </c>
      <c r="T9" s="3">
        <f t="shared" si="0"/>
        <v>9</v>
      </c>
      <c r="U9" s="2">
        <f t="shared" si="1"/>
        <v>259</v>
      </c>
      <c r="W9" s="1">
        <f t="shared" si="2"/>
        <v>8</v>
      </c>
      <c r="X9" s="9" t="str">
        <f t="shared" si="3"/>
        <v>Messer</v>
      </c>
      <c r="Y9" s="1">
        <f t="shared" si="4"/>
        <v>68</v>
      </c>
      <c r="Z9" s="8">
        <f t="shared" si="5"/>
        <v>0.62962962962962965</v>
      </c>
      <c r="AA9" s="10">
        <f t="shared" si="6"/>
        <v>9</v>
      </c>
      <c r="AB9" s="1">
        <f t="shared" si="7"/>
        <v>1929</v>
      </c>
      <c r="AH9">
        <v>2</v>
      </c>
      <c r="AI9">
        <v>418</v>
      </c>
    </row>
    <row r="10" spans="1:35" x14ac:dyDescent="0.25">
      <c r="A10" s="9" t="s">
        <v>24</v>
      </c>
      <c r="C10">
        <v>25</v>
      </c>
      <c r="D10">
        <v>26</v>
      </c>
      <c r="H10">
        <v>36</v>
      </c>
      <c r="J10">
        <v>52</v>
      </c>
      <c r="K10">
        <v>24</v>
      </c>
      <c r="N10" s="4" t="s">
        <v>56</v>
      </c>
      <c r="P10" s="4">
        <v>1759</v>
      </c>
      <c r="Q10" s="4">
        <v>62</v>
      </c>
      <c r="R10" s="4">
        <v>7</v>
      </c>
      <c r="T10" s="3">
        <f t="shared" si="0"/>
        <v>5</v>
      </c>
      <c r="U10" s="2">
        <f t="shared" si="1"/>
        <v>163</v>
      </c>
      <c r="W10" s="1">
        <f t="shared" si="2"/>
        <v>9</v>
      </c>
      <c r="X10" s="9" t="str">
        <f t="shared" si="3"/>
        <v>M Colosimo</v>
      </c>
      <c r="Y10" s="1">
        <f t="shared" si="4"/>
        <v>67</v>
      </c>
      <c r="Z10" s="8">
        <f t="shared" si="5"/>
        <v>0.62037037037037035</v>
      </c>
      <c r="AA10" s="10">
        <f t="shared" si="6"/>
        <v>8</v>
      </c>
      <c r="AB10" s="1">
        <f t="shared" si="7"/>
        <v>1922</v>
      </c>
      <c r="AH10">
        <v>2</v>
      </c>
      <c r="AI10">
        <v>413</v>
      </c>
    </row>
    <row r="11" spans="1:35" x14ac:dyDescent="0.25">
      <c r="A11" s="9" t="s">
        <v>26</v>
      </c>
      <c r="C11">
        <v>25</v>
      </c>
      <c r="E11">
        <v>28</v>
      </c>
      <c r="G11">
        <v>26</v>
      </c>
      <c r="I11">
        <v>25</v>
      </c>
      <c r="K11">
        <v>24</v>
      </c>
      <c r="L11">
        <v>26</v>
      </c>
      <c r="M11">
        <v>34</v>
      </c>
      <c r="N11" s="4"/>
      <c r="P11" s="4">
        <v>1731</v>
      </c>
      <c r="Q11" s="4">
        <v>60</v>
      </c>
      <c r="R11" s="4">
        <v>7</v>
      </c>
      <c r="T11" s="3">
        <f t="shared" si="0"/>
        <v>7</v>
      </c>
      <c r="U11" s="2">
        <f t="shared" si="1"/>
        <v>188</v>
      </c>
      <c r="W11" s="1">
        <f t="shared" si="2"/>
        <v>10</v>
      </c>
      <c r="X11" s="9" t="str">
        <f t="shared" si="3"/>
        <v>R Berlin</v>
      </c>
      <c r="Y11" s="1">
        <f t="shared" si="4"/>
        <v>67</v>
      </c>
      <c r="Z11" s="8">
        <f t="shared" si="5"/>
        <v>0.62037037037037035</v>
      </c>
      <c r="AA11" s="10">
        <f t="shared" si="6"/>
        <v>7</v>
      </c>
      <c r="AB11" s="1">
        <f t="shared" si="7"/>
        <v>1919</v>
      </c>
      <c r="AH11">
        <v>2</v>
      </c>
      <c r="AI11">
        <v>409</v>
      </c>
    </row>
    <row r="12" spans="1:35" x14ac:dyDescent="0.25">
      <c r="A12" s="9" t="s">
        <v>25</v>
      </c>
      <c r="B12">
        <v>28</v>
      </c>
      <c r="C12">
        <v>25</v>
      </c>
      <c r="E12">
        <v>56</v>
      </c>
      <c r="G12">
        <v>26</v>
      </c>
      <c r="I12">
        <v>25</v>
      </c>
      <c r="J12">
        <v>26</v>
      </c>
      <c r="M12">
        <v>34</v>
      </c>
      <c r="N12" s="4" t="s">
        <v>56</v>
      </c>
      <c r="P12" s="4">
        <v>1697</v>
      </c>
      <c r="Q12" s="4">
        <v>61</v>
      </c>
      <c r="R12" s="4">
        <v>6</v>
      </c>
      <c r="T12" s="3">
        <f t="shared" si="0"/>
        <v>7</v>
      </c>
      <c r="U12" s="2">
        <f t="shared" si="1"/>
        <v>220</v>
      </c>
      <c r="W12" s="1">
        <f t="shared" si="2"/>
        <v>11</v>
      </c>
      <c r="X12" s="9" t="str">
        <f t="shared" si="3"/>
        <v xml:space="preserve">Nagel </v>
      </c>
      <c r="Y12" s="1">
        <f t="shared" si="4"/>
        <v>68</v>
      </c>
      <c r="Z12" s="8">
        <f t="shared" si="5"/>
        <v>0.62962962962962965</v>
      </c>
      <c r="AA12" s="10">
        <f t="shared" si="6"/>
        <v>7</v>
      </c>
      <c r="AB12" s="1">
        <f t="shared" si="7"/>
        <v>1917</v>
      </c>
      <c r="AH12">
        <v>2</v>
      </c>
      <c r="AI12">
        <v>406</v>
      </c>
    </row>
    <row r="13" spans="1:35" x14ac:dyDescent="0.25">
      <c r="A13" s="9" t="s">
        <v>2</v>
      </c>
      <c r="C13">
        <v>25</v>
      </c>
      <c r="D13">
        <v>26</v>
      </c>
      <c r="E13">
        <v>28</v>
      </c>
      <c r="I13">
        <v>25</v>
      </c>
      <c r="J13">
        <v>26</v>
      </c>
      <c r="K13">
        <v>24</v>
      </c>
      <c r="L13">
        <v>26</v>
      </c>
      <c r="M13">
        <v>34</v>
      </c>
      <c r="N13" s="4"/>
      <c r="P13" s="4">
        <v>1684</v>
      </c>
      <c r="Q13" s="4">
        <v>61</v>
      </c>
      <c r="R13" s="4">
        <v>5</v>
      </c>
      <c r="T13" s="3">
        <f t="shared" si="0"/>
        <v>8</v>
      </c>
      <c r="U13" s="2">
        <f t="shared" si="1"/>
        <v>214</v>
      </c>
      <c r="W13" s="1">
        <f t="shared" si="2"/>
        <v>12</v>
      </c>
      <c r="X13" s="9" t="str">
        <f t="shared" si="3"/>
        <v>Blais</v>
      </c>
      <c r="Y13" s="1">
        <f t="shared" si="4"/>
        <v>69</v>
      </c>
      <c r="Z13" s="8">
        <f t="shared" si="5"/>
        <v>0.63888888888888884</v>
      </c>
      <c r="AA13" s="10">
        <f t="shared" si="6"/>
        <v>5</v>
      </c>
      <c r="AB13" s="1">
        <f t="shared" si="7"/>
        <v>1898</v>
      </c>
      <c r="AH13">
        <v>1</v>
      </c>
      <c r="AI13">
        <v>404</v>
      </c>
    </row>
    <row r="14" spans="1:35" x14ac:dyDescent="0.25">
      <c r="A14" s="9" t="s">
        <v>4</v>
      </c>
      <c r="B14">
        <v>28</v>
      </c>
      <c r="C14">
        <v>25</v>
      </c>
      <c r="D14">
        <v>26</v>
      </c>
      <c r="E14">
        <v>28</v>
      </c>
      <c r="G14">
        <v>26</v>
      </c>
      <c r="I14">
        <v>25</v>
      </c>
      <c r="J14">
        <v>52</v>
      </c>
      <c r="K14">
        <v>24</v>
      </c>
      <c r="L14">
        <v>26</v>
      </c>
      <c r="N14" s="4" t="s">
        <v>56</v>
      </c>
      <c r="P14" s="4">
        <v>1539</v>
      </c>
      <c r="Q14" s="4">
        <v>56</v>
      </c>
      <c r="R14" s="4">
        <v>5</v>
      </c>
      <c r="T14" s="3">
        <f t="shared" si="0"/>
        <v>9</v>
      </c>
      <c r="U14" s="2">
        <f t="shared" si="1"/>
        <v>260</v>
      </c>
      <c r="W14" s="1">
        <f t="shared" si="2"/>
        <v>13</v>
      </c>
      <c r="X14" s="9" t="str">
        <f t="shared" si="3"/>
        <v>Gross</v>
      </c>
      <c r="Y14" s="1">
        <f t="shared" si="4"/>
        <v>65</v>
      </c>
      <c r="Z14" s="8">
        <f t="shared" si="5"/>
        <v>0.60185185185185186</v>
      </c>
      <c r="AA14" s="10">
        <f t="shared" si="6"/>
        <v>6</v>
      </c>
      <c r="AB14" s="1">
        <f t="shared" si="7"/>
        <v>1799</v>
      </c>
      <c r="AH14">
        <v>1</v>
      </c>
      <c r="AI14">
        <v>397</v>
      </c>
    </row>
    <row r="15" spans="1:35" x14ac:dyDescent="0.25">
      <c r="A15" s="9" t="s">
        <v>6</v>
      </c>
      <c r="B15">
        <v>28</v>
      </c>
      <c r="C15">
        <v>25</v>
      </c>
      <c r="D15">
        <v>26</v>
      </c>
      <c r="G15">
        <v>26</v>
      </c>
      <c r="J15">
        <v>26</v>
      </c>
      <c r="K15">
        <v>24</v>
      </c>
      <c r="L15">
        <v>26</v>
      </c>
      <c r="N15" s="4"/>
      <c r="P15" s="4">
        <v>1557</v>
      </c>
      <c r="Q15" s="4">
        <v>56</v>
      </c>
      <c r="R15" s="4">
        <v>5</v>
      </c>
      <c r="T15" s="3">
        <f t="shared" si="0"/>
        <v>7</v>
      </c>
      <c r="U15" s="2">
        <f t="shared" si="1"/>
        <v>181</v>
      </c>
      <c r="W15" s="1">
        <f t="shared" si="2"/>
        <v>14</v>
      </c>
      <c r="X15" s="9" t="str">
        <f t="shared" si="3"/>
        <v>Roberts</v>
      </c>
      <c r="Y15" s="1">
        <f t="shared" si="4"/>
        <v>63</v>
      </c>
      <c r="Z15" s="8">
        <f t="shared" si="5"/>
        <v>0.58333333333333337</v>
      </c>
      <c r="AA15" s="10">
        <f t="shared" si="6"/>
        <v>5</v>
      </c>
      <c r="AB15" s="1">
        <f t="shared" si="7"/>
        <v>1738</v>
      </c>
      <c r="AH15">
        <v>2</v>
      </c>
      <c r="AI15">
        <v>383</v>
      </c>
    </row>
    <row r="16" spans="1:35" x14ac:dyDescent="0.25">
      <c r="A16" s="9" t="s">
        <v>29</v>
      </c>
      <c r="B16">
        <v>28</v>
      </c>
      <c r="E16">
        <v>28</v>
      </c>
      <c r="F16">
        <v>39</v>
      </c>
      <c r="G16">
        <v>26</v>
      </c>
      <c r="H16">
        <v>36</v>
      </c>
      <c r="I16">
        <v>25</v>
      </c>
      <c r="K16">
        <v>24</v>
      </c>
      <c r="L16">
        <v>26</v>
      </c>
      <c r="M16">
        <v>68</v>
      </c>
      <c r="N16" s="4" t="s">
        <v>56</v>
      </c>
      <c r="P16" s="4">
        <v>1399</v>
      </c>
      <c r="Q16" s="4">
        <v>50</v>
      </c>
      <c r="R16" s="4">
        <v>6</v>
      </c>
      <c r="T16" s="3">
        <f t="shared" si="0"/>
        <v>9</v>
      </c>
      <c r="U16" s="2">
        <f t="shared" si="1"/>
        <v>300</v>
      </c>
      <c r="W16" s="1">
        <f t="shared" si="2"/>
        <v>15</v>
      </c>
      <c r="X16" s="9" t="str">
        <f t="shared" si="3"/>
        <v>Khalaf</v>
      </c>
      <c r="Y16" s="1">
        <f t="shared" si="4"/>
        <v>59</v>
      </c>
      <c r="Z16" s="8">
        <f t="shared" si="5"/>
        <v>0.54629629629629628</v>
      </c>
      <c r="AA16" s="10">
        <f t="shared" si="6"/>
        <v>7</v>
      </c>
      <c r="AB16" s="1">
        <f t="shared" si="7"/>
        <v>1699</v>
      </c>
      <c r="AH16">
        <v>2</v>
      </c>
      <c r="AI16">
        <v>379</v>
      </c>
    </row>
    <row r="17" spans="1:35" x14ac:dyDescent="0.25">
      <c r="A17" s="9" t="s">
        <v>7</v>
      </c>
      <c r="D17">
        <v>26</v>
      </c>
      <c r="G17">
        <v>26</v>
      </c>
      <c r="I17">
        <v>25</v>
      </c>
      <c r="J17">
        <v>26</v>
      </c>
      <c r="L17">
        <v>26</v>
      </c>
      <c r="N17" s="4"/>
      <c r="P17" s="4">
        <v>1520</v>
      </c>
      <c r="Q17" s="4">
        <v>53</v>
      </c>
      <c r="R17" s="4">
        <v>5</v>
      </c>
      <c r="T17" s="3">
        <f t="shared" si="0"/>
        <v>5</v>
      </c>
      <c r="U17" s="2">
        <f t="shared" si="1"/>
        <v>129</v>
      </c>
      <c r="W17" s="1">
        <f t="shared" si="2"/>
        <v>16</v>
      </c>
      <c r="X17" s="9" t="str">
        <f t="shared" si="3"/>
        <v>Kim</v>
      </c>
      <c r="Y17" s="1">
        <f t="shared" si="4"/>
        <v>58</v>
      </c>
      <c r="Z17" s="8">
        <f t="shared" si="5"/>
        <v>0.53703703703703709</v>
      </c>
      <c r="AA17" s="10">
        <f t="shared" si="6"/>
        <v>5</v>
      </c>
      <c r="AB17" s="1">
        <f t="shared" si="7"/>
        <v>1649</v>
      </c>
      <c r="AH17">
        <v>2</v>
      </c>
      <c r="AI17">
        <v>370</v>
      </c>
    </row>
    <row r="18" spans="1:35" x14ac:dyDescent="0.25">
      <c r="A18" s="9" t="s">
        <v>27</v>
      </c>
      <c r="B18">
        <v>28</v>
      </c>
      <c r="C18">
        <v>50</v>
      </c>
      <c r="D18">
        <v>26</v>
      </c>
      <c r="E18">
        <v>28</v>
      </c>
      <c r="I18">
        <v>25</v>
      </c>
      <c r="J18">
        <v>26</v>
      </c>
      <c r="K18">
        <v>24</v>
      </c>
      <c r="M18">
        <v>34</v>
      </c>
      <c r="N18" s="4" t="s">
        <v>56</v>
      </c>
      <c r="P18" s="4">
        <v>1328</v>
      </c>
      <c r="Q18" s="4">
        <v>47</v>
      </c>
      <c r="R18" s="4">
        <v>5</v>
      </c>
      <c r="T18" s="3">
        <f t="shared" si="0"/>
        <v>8</v>
      </c>
      <c r="U18" s="2">
        <f t="shared" si="1"/>
        <v>241</v>
      </c>
      <c r="W18" s="1">
        <f t="shared" si="2"/>
        <v>17</v>
      </c>
      <c r="X18" s="9" t="str">
        <f t="shared" si="3"/>
        <v>P Schocke</v>
      </c>
      <c r="Y18" s="1">
        <f t="shared" si="4"/>
        <v>55</v>
      </c>
      <c r="Z18" s="8">
        <f t="shared" si="5"/>
        <v>0.5092592592592593</v>
      </c>
      <c r="AA18" s="10">
        <f t="shared" si="6"/>
        <v>6</v>
      </c>
      <c r="AB18" s="1">
        <f t="shared" si="7"/>
        <v>1569</v>
      </c>
      <c r="AH18">
        <v>1</v>
      </c>
      <c r="AI18">
        <v>363</v>
      </c>
    </row>
    <row r="19" spans="1:35" x14ac:dyDescent="0.25">
      <c r="A19" s="9" t="s">
        <v>23</v>
      </c>
      <c r="B19">
        <v>28</v>
      </c>
      <c r="C19">
        <v>25</v>
      </c>
      <c r="D19">
        <v>26</v>
      </c>
      <c r="E19">
        <v>28</v>
      </c>
      <c r="G19">
        <v>26</v>
      </c>
      <c r="H19">
        <v>36</v>
      </c>
      <c r="I19">
        <v>25</v>
      </c>
      <c r="K19">
        <v>24</v>
      </c>
      <c r="L19">
        <v>26</v>
      </c>
      <c r="M19">
        <v>34</v>
      </c>
      <c r="N19" s="4"/>
      <c r="P19" s="4">
        <v>1290</v>
      </c>
      <c r="Q19" s="4">
        <v>47</v>
      </c>
      <c r="R19" s="4">
        <v>3</v>
      </c>
      <c r="T19" s="3">
        <f t="shared" si="0"/>
        <v>10</v>
      </c>
      <c r="U19" s="2">
        <f t="shared" si="1"/>
        <v>278</v>
      </c>
      <c r="W19" s="1">
        <f t="shared" si="2"/>
        <v>18</v>
      </c>
      <c r="X19" s="9" t="str">
        <f t="shared" si="3"/>
        <v>N Colosimo</v>
      </c>
      <c r="Y19" s="1">
        <f t="shared" si="4"/>
        <v>57</v>
      </c>
      <c r="Z19" s="8">
        <f t="shared" si="5"/>
        <v>0.52777777777777779</v>
      </c>
      <c r="AA19" s="10">
        <f t="shared" si="6"/>
        <v>3</v>
      </c>
      <c r="AB19" s="1">
        <f t="shared" si="7"/>
        <v>1568</v>
      </c>
      <c r="AH19">
        <v>0</v>
      </c>
      <c r="AI19">
        <v>317</v>
      </c>
    </row>
    <row r="20" spans="1:35" x14ac:dyDescent="0.25">
      <c r="A20" s="9" t="s">
        <v>32</v>
      </c>
      <c r="N20" s="4"/>
      <c r="P20" s="4">
        <v>1281</v>
      </c>
      <c r="Q20" s="4">
        <v>45</v>
      </c>
      <c r="R20" s="4">
        <v>5</v>
      </c>
      <c r="T20" s="3">
        <f t="shared" si="0"/>
        <v>0</v>
      </c>
      <c r="U20" s="2">
        <f t="shared" si="1"/>
        <v>0</v>
      </c>
      <c r="W20" s="1">
        <f t="shared" si="2"/>
        <v>19</v>
      </c>
      <c r="X20" s="9" t="str">
        <f t="shared" si="3"/>
        <v>Casey</v>
      </c>
      <c r="Y20" s="1">
        <f t="shared" si="4"/>
        <v>45</v>
      </c>
      <c r="Z20" s="8">
        <f t="shared" si="5"/>
        <v>0.41666666666666669</v>
      </c>
      <c r="AA20" s="10">
        <f t="shared" si="6"/>
        <v>5</v>
      </c>
      <c r="AB20" s="1">
        <f t="shared" si="7"/>
        <v>1281</v>
      </c>
      <c r="AH20">
        <v>1</v>
      </c>
      <c r="AI20">
        <v>298</v>
      </c>
    </row>
    <row r="21" spans="1:35" x14ac:dyDescent="0.25">
      <c r="A21" s="9" t="s">
        <v>33</v>
      </c>
      <c r="N21" s="4"/>
      <c r="P21" s="4">
        <v>892</v>
      </c>
      <c r="Q21" s="4">
        <v>35</v>
      </c>
      <c r="R21" s="4">
        <v>1</v>
      </c>
      <c r="T21" s="3">
        <f t="shared" si="0"/>
        <v>0</v>
      </c>
      <c r="U21" s="2">
        <f t="shared" si="1"/>
        <v>0</v>
      </c>
      <c r="W21" s="1">
        <f t="shared" si="2"/>
        <v>20</v>
      </c>
      <c r="X21" s="9" t="str">
        <f t="shared" si="3"/>
        <v>Reynoso</v>
      </c>
      <c r="Y21" s="1">
        <f t="shared" si="4"/>
        <v>35</v>
      </c>
      <c r="Z21" s="8">
        <f t="shared" si="5"/>
        <v>0.32407407407407407</v>
      </c>
      <c r="AA21" s="10">
        <f t="shared" si="6"/>
        <v>1</v>
      </c>
      <c r="AB21" s="1">
        <f t="shared" si="7"/>
        <v>892</v>
      </c>
      <c r="AH21">
        <v>1</v>
      </c>
      <c r="AI21">
        <v>279</v>
      </c>
    </row>
    <row r="23" spans="1:35" x14ac:dyDescent="0.25">
      <c r="Y23" s="6">
        <v>108</v>
      </c>
      <c r="Z23" s="7" t="s">
        <v>40</v>
      </c>
      <c r="AA23" s="7"/>
    </row>
  </sheetData>
  <sortState ref="A2:AB21">
    <sortCondition ref="W2:W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W1</vt:lpstr>
      <vt:lpstr>W2</vt:lpstr>
      <vt:lpstr>W3</vt:lpstr>
      <vt:lpstr>W4</vt:lpstr>
      <vt:lpstr>W5</vt:lpstr>
      <vt:lpstr>W6</vt:lpstr>
      <vt:lpstr>W7</vt:lpstr>
      <vt:lpstr>W8</vt:lpstr>
      <vt:lpstr>W9</vt:lpstr>
      <vt:lpstr>W10</vt:lpstr>
      <vt:lpstr>W11</vt:lpstr>
      <vt:lpstr>W12</vt:lpstr>
      <vt:lpstr>W13</vt:lpstr>
      <vt:lpstr>W14</vt:lpstr>
      <vt:lpstr>B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Colosimo, Mark</cp:lastModifiedBy>
  <dcterms:created xsi:type="dcterms:W3CDTF">2010-09-06T02:40:32Z</dcterms:created>
  <dcterms:modified xsi:type="dcterms:W3CDTF">2012-01-10T15:57:16Z</dcterms:modified>
</cp:coreProperties>
</file>